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jela Osredečki\Institut za Fiziku\Žana Počuča - KaCIF\!NABAVE\01_Gradjevinski radovi\3. krilo radovi\"/>
    </mc:Choice>
  </mc:AlternateContent>
  <bookViews>
    <workbookView xWindow="0" yWindow="0" windowWidth="20730" windowHeight="11630" tabRatio="815" activeTab="4"/>
  </bookViews>
  <sheets>
    <sheet name="rekapitulacija_SVE" sheetId="11" r:id="rId1"/>
    <sheet name="opci_uvjeti_GO" sheetId="4" r:id="rId2"/>
    <sheet name="troskovnik_GO" sheetId="1" r:id="rId3"/>
    <sheet name="STROJ SPECIFIKACIJA 3 KRILO" sheetId="8" r:id="rId4"/>
    <sheet name="KRILO 3 ELEKTROINSTALACIJE" sheetId="12" r:id="rId5"/>
    <sheet name="KRILO 3 ViK" sheetId="10" r:id="rId6"/>
  </sheets>
  <externalReferences>
    <externalReference r:id="rId7"/>
  </externalReferences>
  <definedNames>
    <definedName name="______fak2">#REF!</definedName>
    <definedName name="______mtt1">#REF!</definedName>
    <definedName name="______mtt2">#REF!</definedName>
    <definedName name="______mtt3">#REF!</definedName>
    <definedName name="______mtt4">#REF!</definedName>
    <definedName name="______ns1">#REF!</definedName>
    <definedName name="______ns2">#REF!</definedName>
    <definedName name="_____fak03">#REF!</definedName>
    <definedName name="_____fak05">#REF!</definedName>
    <definedName name="_____fak06">#REF!</definedName>
    <definedName name="_____fak07">#REF!</definedName>
    <definedName name="_____fak08">#REF!</definedName>
    <definedName name="_____fak09">#REF!</definedName>
    <definedName name="_____fak10">#REF!</definedName>
    <definedName name="_____fak11">#REF!</definedName>
    <definedName name="_____fak12">#REF!</definedName>
    <definedName name="_____fak2">#REF!</definedName>
    <definedName name="_____fak3">#REF!</definedName>
    <definedName name="_____kab02">#REF!</definedName>
    <definedName name="_____kab03">#REF!</definedName>
    <definedName name="_____kab05">#REF!</definedName>
    <definedName name="_____kab06">#REF!</definedName>
    <definedName name="_____kab07">#REF!</definedName>
    <definedName name="_____kab08">#REF!</definedName>
    <definedName name="_____kab09">#REF!</definedName>
    <definedName name="_____kab10">#REF!</definedName>
    <definedName name="_____kab11">#REF!</definedName>
    <definedName name="_____kab12">#REF!</definedName>
    <definedName name="_____man03">#REF!</definedName>
    <definedName name="_____man05">#REF!</definedName>
    <definedName name="_____man06">#REF!</definedName>
    <definedName name="_____man07">#REF!</definedName>
    <definedName name="_____man08">#REF!</definedName>
    <definedName name="_____man09">#REF!</definedName>
    <definedName name="_____man10">#REF!</definedName>
    <definedName name="_____man11">#REF!</definedName>
    <definedName name="_____man12">#REF!</definedName>
    <definedName name="_____man2">#REF!</definedName>
    <definedName name="_____mat02">#REF!</definedName>
    <definedName name="_____mat06">#REF!</definedName>
    <definedName name="_____mtt012">#REF!</definedName>
    <definedName name="_____mtt02">#REF!</definedName>
    <definedName name="_____mtt05">#REF!</definedName>
    <definedName name="_____mtt06">#REF!</definedName>
    <definedName name="_____mtt07">#REF!</definedName>
    <definedName name="_____mtt1">#REF!</definedName>
    <definedName name="_____mtt2">#REF!</definedName>
    <definedName name="_____mtt3">#REF!</definedName>
    <definedName name="_____mtt4">#REF!</definedName>
    <definedName name="_____mtt8">#REF!</definedName>
    <definedName name="_____ns006">#REF!</definedName>
    <definedName name="_____ns012">#REF!</definedName>
    <definedName name="_____ns03">#REF!</definedName>
    <definedName name="_____ns05">#REF!</definedName>
    <definedName name="_____ns06">#REF!</definedName>
    <definedName name="_____ns07">#REF!</definedName>
    <definedName name="_____ns08">#REF!</definedName>
    <definedName name="_____ns09">#REF!</definedName>
    <definedName name="_____ns1">#REF!</definedName>
    <definedName name="_____ns10">#REF!</definedName>
    <definedName name="_____ns11">#REF!</definedName>
    <definedName name="_____ns12">#REF!</definedName>
    <definedName name="_____ns2">#REF!</definedName>
    <definedName name="_____ns4">#REF!</definedName>
    <definedName name="_____nso03">#REF!</definedName>
    <definedName name="_____nso07">#REF!</definedName>
    <definedName name="_____nso08">#REF!</definedName>
    <definedName name="_____nso09">#REF!</definedName>
    <definedName name="_____nso10">#REF!</definedName>
    <definedName name="_____nso11">#REF!</definedName>
    <definedName name="_____nso2">#REF!</definedName>
    <definedName name="_____nso5">#REF!</definedName>
    <definedName name="_____nss2">#REF!</definedName>
    <definedName name="_____opr02">#REF!</definedName>
    <definedName name="_____opr03">#REF!</definedName>
    <definedName name="_____opr05">#REF!</definedName>
    <definedName name="_____opr06">#REF!</definedName>
    <definedName name="_____opr07">#REF!</definedName>
    <definedName name="_____opr08">#REF!</definedName>
    <definedName name="_____opr09">#REF!</definedName>
    <definedName name="_____opr10">#REF!</definedName>
    <definedName name="_____opr11">#REF!</definedName>
    <definedName name="_____opr12">#REF!</definedName>
    <definedName name="_____orm03">#REF!</definedName>
    <definedName name="_____orm05">#REF!</definedName>
    <definedName name="_____orm07">#REF!</definedName>
    <definedName name="_____orm08">#REF!</definedName>
    <definedName name="_____orm09">#REF!</definedName>
    <definedName name="_____orm10">#REF!</definedName>
    <definedName name="_____orm11">#REF!</definedName>
    <definedName name="_____orm12">#REF!</definedName>
    <definedName name="_____ost02">#REF!</definedName>
    <definedName name="_____ost03">#REF!</definedName>
    <definedName name="_____ost036">#REF!</definedName>
    <definedName name="_____ost05">#REF!</definedName>
    <definedName name="_____ost07">#REF!</definedName>
    <definedName name="_____ost08">#REF!</definedName>
    <definedName name="_____ost09">#REF!</definedName>
    <definedName name="_____ost10">#REF!</definedName>
    <definedName name="_____ost11">#REF!</definedName>
    <definedName name="_____ost12">#REF!</definedName>
    <definedName name="_____rab9">#REF!</definedName>
    <definedName name="_____ras02">#REF!</definedName>
    <definedName name="_____ras03">#REF!</definedName>
    <definedName name="_____ras05">#REF!</definedName>
    <definedName name="_____ras06">#REF!</definedName>
    <definedName name="_____ras08">#REF!</definedName>
    <definedName name="_____ras09">#REF!</definedName>
    <definedName name="_____ras10">#REF!</definedName>
    <definedName name="_____ras11">#REF!</definedName>
    <definedName name="_____ras12">#REF!</definedName>
    <definedName name="____fak02">#REF!</definedName>
    <definedName name="____fak03">#REF!</definedName>
    <definedName name="____fak05">#REF!</definedName>
    <definedName name="____fak06">#REF!</definedName>
    <definedName name="____fak07">#REF!</definedName>
    <definedName name="____fak08">#REF!</definedName>
    <definedName name="____fak09">#REF!</definedName>
    <definedName name="____fak10">#REF!</definedName>
    <definedName name="____fak11">#REF!</definedName>
    <definedName name="____fak12">#REF!</definedName>
    <definedName name="____fak2">#REF!</definedName>
    <definedName name="____fak3">#REF!</definedName>
    <definedName name="____kab02">#REF!</definedName>
    <definedName name="____kab03">#REF!</definedName>
    <definedName name="____kab05">#REF!</definedName>
    <definedName name="____kab06">#REF!</definedName>
    <definedName name="____kab07">#REF!</definedName>
    <definedName name="____kab08">#REF!</definedName>
    <definedName name="____kab09">#REF!</definedName>
    <definedName name="____kab10">#REF!</definedName>
    <definedName name="____kab11">#REF!</definedName>
    <definedName name="____kab12">#REF!</definedName>
    <definedName name="____man03">#REF!</definedName>
    <definedName name="____man05">#REF!</definedName>
    <definedName name="____man06">#REF!</definedName>
    <definedName name="____man07">#REF!</definedName>
    <definedName name="____man08">#REF!</definedName>
    <definedName name="____man09">#REF!</definedName>
    <definedName name="____man10">#REF!</definedName>
    <definedName name="____man11">#REF!</definedName>
    <definedName name="____man12">#REF!</definedName>
    <definedName name="____man2">#REF!</definedName>
    <definedName name="____mat02">#REF!</definedName>
    <definedName name="____mat06">#REF!</definedName>
    <definedName name="____mtt012">#REF!</definedName>
    <definedName name="____mtt02">#REF!</definedName>
    <definedName name="____mtt05">#REF!</definedName>
    <definedName name="____mtt06">#REF!</definedName>
    <definedName name="____mtt07">#REF!</definedName>
    <definedName name="____mtt1">#REF!</definedName>
    <definedName name="____mtt2">#REF!</definedName>
    <definedName name="____mtt3">#REF!</definedName>
    <definedName name="____mtt4">#REF!</definedName>
    <definedName name="____mtt8">#REF!</definedName>
    <definedName name="____ns006">#REF!</definedName>
    <definedName name="____ns012">#REF!</definedName>
    <definedName name="____ns03">#REF!</definedName>
    <definedName name="____ns05">#REF!</definedName>
    <definedName name="____ns06">#REF!</definedName>
    <definedName name="____ns07">#REF!</definedName>
    <definedName name="____ns08">#REF!</definedName>
    <definedName name="____ns09">#REF!</definedName>
    <definedName name="____ns1">#REF!</definedName>
    <definedName name="____ns10">#REF!</definedName>
    <definedName name="____ns11">#REF!</definedName>
    <definedName name="____ns12">#REF!</definedName>
    <definedName name="____ns2">#REF!</definedName>
    <definedName name="____ns4">#REF!</definedName>
    <definedName name="____nso03">#REF!</definedName>
    <definedName name="____nso07">#REF!</definedName>
    <definedName name="____nso08">#REF!</definedName>
    <definedName name="____nso09">#REF!</definedName>
    <definedName name="____nso10">#REF!</definedName>
    <definedName name="____nso11">#REF!</definedName>
    <definedName name="____nso2">#REF!</definedName>
    <definedName name="____nso5">#REF!</definedName>
    <definedName name="____nss2">#REF!</definedName>
    <definedName name="____opr02">#REF!</definedName>
    <definedName name="____opr03">#REF!</definedName>
    <definedName name="____opr05">#REF!</definedName>
    <definedName name="____opr06">#REF!</definedName>
    <definedName name="____opr07">#REF!</definedName>
    <definedName name="____opr08">#REF!</definedName>
    <definedName name="____opr09">#REF!</definedName>
    <definedName name="____opr10">#REF!</definedName>
    <definedName name="____opr11">#REF!</definedName>
    <definedName name="____opr12">#REF!</definedName>
    <definedName name="____orm03">#REF!</definedName>
    <definedName name="____orm05">#REF!</definedName>
    <definedName name="____orm07">#REF!</definedName>
    <definedName name="____orm08">#REF!</definedName>
    <definedName name="____orm09">#REF!</definedName>
    <definedName name="____orm10">#REF!</definedName>
    <definedName name="____orm11">#REF!</definedName>
    <definedName name="____orm12">#REF!</definedName>
    <definedName name="____ost02">#REF!</definedName>
    <definedName name="____ost03">#REF!</definedName>
    <definedName name="____ost036">#REF!</definedName>
    <definedName name="____ost05">#REF!</definedName>
    <definedName name="____ost07">#REF!</definedName>
    <definedName name="____ost08">#REF!</definedName>
    <definedName name="____ost09">#REF!</definedName>
    <definedName name="____ost10">#REF!</definedName>
    <definedName name="____ost11">#REF!</definedName>
    <definedName name="____ost12">#REF!</definedName>
    <definedName name="____rab9">#REF!</definedName>
    <definedName name="____ras02">#REF!</definedName>
    <definedName name="____ras03">#REF!</definedName>
    <definedName name="____ras05">#REF!</definedName>
    <definedName name="____ras06">#REF!</definedName>
    <definedName name="____ras08">#REF!</definedName>
    <definedName name="____ras09">#REF!</definedName>
    <definedName name="____ras10">#REF!</definedName>
    <definedName name="____ras11">#REF!</definedName>
    <definedName name="____ras12">#REF!</definedName>
    <definedName name="___fak02">#REF!</definedName>
    <definedName name="___fak03">#REF!</definedName>
    <definedName name="___fak05">#REF!</definedName>
    <definedName name="___fak06">#REF!</definedName>
    <definedName name="___fak07">#REF!</definedName>
    <definedName name="___fak08">#REF!</definedName>
    <definedName name="___fak09">#REF!</definedName>
    <definedName name="___fak10">#REF!</definedName>
    <definedName name="___fak11">#REF!</definedName>
    <definedName name="___fak12">#REF!</definedName>
    <definedName name="___fak2" localSheetId="0">#REF!</definedName>
    <definedName name="___fak2">#REF!</definedName>
    <definedName name="___fak3">#REF!</definedName>
    <definedName name="___kab02">#REF!</definedName>
    <definedName name="___kab03">#REF!</definedName>
    <definedName name="___kab05">#REF!</definedName>
    <definedName name="___kab06">#REF!</definedName>
    <definedName name="___kab07">#REF!</definedName>
    <definedName name="___kab08">#REF!</definedName>
    <definedName name="___kab09">#REF!</definedName>
    <definedName name="___kab10">#REF!</definedName>
    <definedName name="___kab11">#REF!</definedName>
    <definedName name="___kab12">#REF!</definedName>
    <definedName name="___man03">#REF!</definedName>
    <definedName name="___man05">#REF!</definedName>
    <definedName name="___man06">#REF!</definedName>
    <definedName name="___man07">#REF!</definedName>
    <definedName name="___man08">#REF!</definedName>
    <definedName name="___man09">#REF!</definedName>
    <definedName name="___man10">#REF!</definedName>
    <definedName name="___man11">#REF!</definedName>
    <definedName name="___man12">#REF!</definedName>
    <definedName name="___man2">#REF!</definedName>
    <definedName name="___mat02">#REF!</definedName>
    <definedName name="___mat06">#REF!</definedName>
    <definedName name="___mtt012">#REF!</definedName>
    <definedName name="___mtt02">#REF!</definedName>
    <definedName name="___mtt05">#REF!</definedName>
    <definedName name="___mtt06">#REF!</definedName>
    <definedName name="___mtt07">#REF!</definedName>
    <definedName name="___mtt1" localSheetId="0">#REF!</definedName>
    <definedName name="___mtt1">#REF!</definedName>
    <definedName name="___mtt2" localSheetId="0">#REF!</definedName>
    <definedName name="___mtt2">#REF!</definedName>
    <definedName name="___mtt3">#REF!</definedName>
    <definedName name="___mtt4">#REF!</definedName>
    <definedName name="___mtt8">#REF!</definedName>
    <definedName name="___ns006">#REF!</definedName>
    <definedName name="___ns012">#REF!</definedName>
    <definedName name="___ns03">#REF!</definedName>
    <definedName name="___ns05">#REF!</definedName>
    <definedName name="___ns06">#REF!</definedName>
    <definedName name="___ns07">#REF!</definedName>
    <definedName name="___ns08">#REF!</definedName>
    <definedName name="___ns09">#REF!</definedName>
    <definedName name="___ns1">#REF!</definedName>
    <definedName name="___ns10">#REF!</definedName>
    <definedName name="___ns11">#REF!</definedName>
    <definedName name="___ns12">#REF!</definedName>
    <definedName name="___ns2">#REF!</definedName>
    <definedName name="___ns4">#REF!</definedName>
    <definedName name="___nso03">#REF!</definedName>
    <definedName name="___nso07">#REF!</definedName>
    <definedName name="___nso08">#REF!</definedName>
    <definedName name="___nso09">#REF!</definedName>
    <definedName name="___nso10">#REF!</definedName>
    <definedName name="___nso11">#REF!</definedName>
    <definedName name="___nso2">#REF!</definedName>
    <definedName name="___nso5">#REF!</definedName>
    <definedName name="___nss2">#REF!</definedName>
    <definedName name="___opr02">#REF!</definedName>
    <definedName name="___opr03">#REF!</definedName>
    <definedName name="___opr05">#REF!</definedName>
    <definedName name="___opr06">#REF!</definedName>
    <definedName name="___opr07">#REF!</definedName>
    <definedName name="___opr08">#REF!</definedName>
    <definedName name="___opr09">#REF!</definedName>
    <definedName name="___opr10">#REF!</definedName>
    <definedName name="___opr11">#REF!</definedName>
    <definedName name="___opr12">#REF!</definedName>
    <definedName name="___orm03">#REF!</definedName>
    <definedName name="___orm05">#REF!</definedName>
    <definedName name="___orm07">#REF!</definedName>
    <definedName name="___orm08">#REF!</definedName>
    <definedName name="___orm09">#REF!</definedName>
    <definedName name="___orm10">#REF!</definedName>
    <definedName name="___orm11">#REF!</definedName>
    <definedName name="___orm12">#REF!</definedName>
    <definedName name="___ost02">#REF!</definedName>
    <definedName name="___ost03">#REF!</definedName>
    <definedName name="___ost036">#REF!</definedName>
    <definedName name="___ost05">#REF!</definedName>
    <definedName name="___ost07">#REF!</definedName>
    <definedName name="___ost08">#REF!</definedName>
    <definedName name="___ost09">#REF!</definedName>
    <definedName name="___ost10">#REF!</definedName>
    <definedName name="___ost11">#REF!</definedName>
    <definedName name="___ost12">#REF!</definedName>
    <definedName name="___rab9">#REF!</definedName>
    <definedName name="___ras02">#REF!</definedName>
    <definedName name="___ras03">#REF!</definedName>
    <definedName name="___ras05">#REF!</definedName>
    <definedName name="___ras06">#REF!</definedName>
    <definedName name="___ras08">#REF!</definedName>
    <definedName name="___ras09">#REF!</definedName>
    <definedName name="___ras10">#REF!</definedName>
    <definedName name="___ras11">#REF!</definedName>
    <definedName name="___ras12">#REF!</definedName>
    <definedName name="__fak02">#REF!</definedName>
    <definedName name="__fak03">#REF!</definedName>
    <definedName name="__fak05">#REF!</definedName>
    <definedName name="__fak06">#REF!</definedName>
    <definedName name="__fak07">#REF!</definedName>
    <definedName name="__fak08">#REF!</definedName>
    <definedName name="__fak09">#REF!</definedName>
    <definedName name="__fak10">#REF!</definedName>
    <definedName name="__fak11">#REF!</definedName>
    <definedName name="__fak12">#REF!</definedName>
    <definedName name="__fak2">#REF!</definedName>
    <definedName name="__fak3">#REF!</definedName>
    <definedName name="__kab02">#REF!</definedName>
    <definedName name="__kab03">#REF!</definedName>
    <definedName name="__kab05">#REF!</definedName>
    <definedName name="__kab06">#REF!</definedName>
    <definedName name="__kab07">#REF!</definedName>
    <definedName name="__kab08">#REF!</definedName>
    <definedName name="__kab09">#REF!</definedName>
    <definedName name="__kab10">#REF!</definedName>
    <definedName name="__kab11">#REF!</definedName>
    <definedName name="__kab12">#REF!</definedName>
    <definedName name="__man03">#REF!</definedName>
    <definedName name="__man05">#REF!</definedName>
    <definedName name="__man06">#REF!</definedName>
    <definedName name="__man07">#REF!</definedName>
    <definedName name="__man08">#REF!</definedName>
    <definedName name="__man09">#REF!</definedName>
    <definedName name="__man10">#REF!</definedName>
    <definedName name="__man11">#REF!</definedName>
    <definedName name="__man12">#REF!</definedName>
    <definedName name="__man2">#REF!</definedName>
    <definedName name="__mat02">#REF!</definedName>
    <definedName name="__mat06">#REF!</definedName>
    <definedName name="__mtt012">#REF!</definedName>
    <definedName name="__mtt02">#REF!</definedName>
    <definedName name="__mtt05">#REF!</definedName>
    <definedName name="__mtt06">#REF!</definedName>
    <definedName name="__mtt07">#REF!</definedName>
    <definedName name="__mtt1">#REF!</definedName>
    <definedName name="__mtt2">#REF!</definedName>
    <definedName name="__mtt3">#REF!</definedName>
    <definedName name="__mtt4">#REF!</definedName>
    <definedName name="__mtt8">#REF!</definedName>
    <definedName name="__ns006">#REF!</definedName>
    <definedName name="__ns012">#REF!</definedName>
    <definedName name="__ns03">#REF!</definedName>
    <definedName name="__ns05">#REF!</definedName>
    <definedName name="__ns06">#REF!</definedName>
    <definedName name="__ns07">#REF!</definedName>
    <definedName name="__ns08">#REF!</definedName>
    <definedName name="__ns09">#REF!</definedName>
    <definedName name="__ns1">#REF!</definedName>
    <definedName name="__ns10">#REF!</definedName>
    <definedName name="__ns11">#REF!</definedName>
    <definedName name="__ns12">#REF!</definedName>
    <definedName name="__ns2">#REF!</definedName>
    <definedName name="__ns4">#REF!</definedName>
    <definedName name="__nso03">#REF!</definedName>
    <definedName name="__nso07">#REF!</definedName>
    <definedName name="__nso08">#REF!</definedName>
    <definedName name="__nso09">#REF!</definedName>
    <definedName name="__nso10">#REF!</definedName>
    <definedName name="__nso11">#REF!</definedName>
    <definedName name="__nso2">#REF!</definedName>
    <definedName name="__nso5">#REF!</definedName>
    <definedName name="__nss2">#REF!</definedName>
    <definedName name="__opr02">#REF!</definedName>
    <definedName name="__opr03">#REF!</definedName>
    <definedName name="__opr05">#REF!</definedName>
    <definedName name="__opr06">#REF!</definedName>
    <definedName name="__opr07">#REF!</definedName>
    <definedName name="__opr08">#REF!</definedName>
    <definedName name="__opr09">#REF!</definedName>
    <definedName name="__opr10">#REF!</definedName>
    <definedName name="__opr11">#REF!</definedName>
    <definedName name="__opr12">#REF!</definedName>
    <definedName name="__orm03">#REF!</definedName>
    <definedName name="__orm05">#REF!</definedName>
    <definedName name="__orm07">#REF!</definedName>
    <definedName name="__orm08">#REF!</definedName>
    <definedName name="__orm09">#REF!</definedName>
    <definedName name="__orm10">#REF!</definedName>
    <definedName name="__orm11">#REF!</definedName>
    <definedName name="__orm12">#REF!</definedName>
    <definedName name="__ost02">#REF!</definedName>
    <definedName name="__ost03">#REF!</definedName>
    <definedName name="__ost036">#REF!</definedName>
    <definedName name="__ost05">#REF!</definedName>
    <definedName name="__ost07">#REF!</definedName>
    <definedName name="__ost08">#REF!</definedName>
    <definedName name="__ost09">#REF!</definedName>
    <definedName name="__ost10">#REF!</definedName>
    <definedName name="__ost11">#REF!</definedName>
    <definedName name="__ost12">#REF!</definedName>
    <definedName name="__rab9">#REF!</definedName>
    <definedName name="__ras02">#REF!</definedName>
    <definedName name="__ras03">#REF!</definedName>
    <definedName name="__ras05">#REF!</definedName>
    <definedName name="__ras06">#REF!</definedName>
    <definedName name="__ras08">#REF!</definedName>
    <definedName name="__ras09">#REF!</definedName>
    <definedName name="__ras10">#REF!</definedName>
    <definedName name="__ras11">#REF!</definedName>
    <definedName name="__ras12">#REF!</definedName>
    <definedName name="_1_pripremni" localSheetId="0">[1]troskovnik_GO!$B$11</definedName>
    <definedName name="_1_pripremni">troskovnik_GO!$B$11</definedName>
    <definedName name="_10_razno" localSheetId="0">[1]troskovnik_GO!$B$273</definedName>
    <definedName name="_10_razno">troskovnik_GO!$B$182</definedName>
    <definedName name="_2_AB" localSheetId="0">[1]troskovnik_GO!$B$79</definedName>
    <definedName name="_2_AB">troskovnik_GO!#REF!</definedName>
    <definedName name="_3_izo" localSheetId="0">[1]troskovnik_GO!$B$109</definedName>
    <definedName name="_3_izo">troskovnik_GO!#REF!</definedName>
    <definedName name="_4_zid" localSheetId="0">[1]troskovnik_GO!$B$133</definedName>
    <definedName name="_4_zid">troskovnik_GO!$B$61</definedName>
    <definedName name="_5_stol" localSheetId="0">[1]troskovnik_GO!$B$173</definedName>
    <definedName name="_5_stol">troskovnik_GO!$B$92</definedName>
    <definedName name="_6_keram" localSheetId="0">[1]troskovnik_GO!$B$191</definedName>
    <definedName name="_6_keram">troskovnik_GO!#REF!</definedName>
    <definedName name="_7_pod" localSheetId="0">[1]troskovnik_GO!$B$204</definedName>
    <definedName name="_7_pod">troskovnik_GO!$B$107</definedName>
    <definedName name="_8_GK" localSheetId="0">[1]troskovnik_GO!$B$228</definedName>
    <definedName name="_8_GK">troskovnik_GO!$B$137</definedName>
    <definedName name="_9_licenje" localSheetId="0">[1]troskovnik_GO!$B$250</definedName>
    <definedName name="_9_licenje">troskovnik_GO!$B$159</definedName>
    <definedName name="_AB">troskovnik_GO!#REF!</definedName>
    <definedName name="_AB_0" localSheetId="0">[1]troskovnik_GO!$F$106</definedName>
    <definedName name="_AB_0">troskovnik_GO!#REF!</definedName>
    <definedName name="_fak02" localSheetId="0">#REF!</definedName>
    <definedName name="_fak02">#REF!</definedName>
    <definedName name="_fak03" localSheetId="0">#REF!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 localSheetId="4">'KRILO 3 ELEKTROINSTALACIJE'!#REF!</definedName>
    <definedName name="_fak3" localSheetId="0">#REF!</definedName>
    <definedName name="_fak3">#REF!</definedName>
    <definedName name="_GK">troskovnik_GO!$B$137</definedName>
    <definedName name="_GK_0" localSheetId="0">[1]troskovnik_GO!$F$247</definedName>
    <definedName name="_GK_0">troskovnik_GO!$F$156</definedName>
    <definedName name="_izo">troskovnik_GO!#REF!</definedName>
    <definedName name="_izo_0" localSheetId="0">[1]troskovnik_GO!$F$130</definedName>
    <definedName name="_izo_0">troskovnik_GO!#REF!</definedName>
    <definedName name="_kab02" localSheetId="0">#REF!</definedName>
    <definedName name="_kab02">#REF!</definedName>
    <definedName name="_kab03" localSheetId="0">#REF!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keram">troskovnik_GO!#REF!</definedName>
    <definedName name="_keram_0" localSheetId="0">[1]troskovnik_GO!$F$201</definedName>
    <definedName name="_keram_0">troskovnik_GO!#REF!</definedName>
    <definedName name="_licenje">troskovnik_GO!$B$159</definedName>
    <definedName name="_licenje_0" localSheetId="0">[1]troskovnik_GO!$F$270</definedName>
    <definedName name="_licenje_0">troskovnik_GO!$F$179</definedName>
    <definedName name="_man03" localSheetId="0">#REF!</definedName>
    <definedName name="_man03">#REF!</definedName>
    <definedName name="_man05" localSheetId="0">#REF!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 localSheetId="4">'KRILO 3 ELEKTROINSTALACIJE'!#REF!</definedName>
    <definedName name="_mtt2" localSheetId="4">'KRILO 3 ELEKTROINSTALACIJE'!#REF!</definedName>
    <definedName name="_mtt3" localSheetId="4">'KRILO 3 ELEKTROINSTALACIJE'!#REF!</definedName>
    <definedName name="_mtt4" localSheetId="4">'KRILO 3 ELEKTROINSTALACIJE'!#REF!</definedName>
    <definedName name="_mtt8" localSheetId="0">#REF!</definedName>
    <definedName name="_mtt8">#REF!</definedName>
    <definedName name="_ns006" localSheetId="0">#REF!</definedName>
    <definedName name="_ns006">#REF!</definedName>
    <definedName name="_ns012" localSheetId="0">#REF!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 localSheetId="4">'KRILO 3 ELEKTROINSTALACIJE'!#REF!</definedName>
    <definedName name="_ns10" localSheetId="0">#REF!</definedName>
    <definedName name="_ns10">#REF!</definedName>
    <definedName name="_ns11" localSheetId="0">#REF!</definedName>
    <definedName name="_ns11">#REF!</definedName>
    <definedName name="_ns12" localSheetId="0">#REF!</definedName>
    <definedName name="_ns12">#REF!</definedName>
    <definedName name="_ns2" localSheetId="4">'KRILO 3 ELEKTROINSTALACIJE'!#REF!</definedName>
    <definedName name="_ns4" localSheetId="0">#REF!</definedName>
    <definedName name="_ns4">#REF!</definedName>
    <definedName name="_nso03" localSheetId="0">#REF!</definedName>
    <definedName name="_nso03">#REF!</definedName>
    <definedName name="_nso07" localSheetId="0">#REF!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pod">troskovnik_GO!$B$107</definedName>
    <definedName name="_pod_0" localSheetId="0">[1]troskovnik_GO!$F$224</definedName>
    <definedName name="_pod_0">troskovnik_GO!$F$133</definedName>
    <definedName name="_pri_0" localSheetId="0">[1]troskovnik_GO!$F$76</definedName>
    <definedName name="_pri_0">troskovnik_GO!$F$58</definedName>
    <definedName name="_rab9" localSheetId="0">#REF!</definedName>
    <definedName name="_rab9">#REF!</definedName>
    <definedName name="_ras02" localSheetId="0">#REF!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_razno">troskovnik_GO!$B$182</definedName>
    <definedName name="_razno_0" localSheetId="0">[1]troskovnik_GO!$F$287</definedName>
    <definedName name="_razno_0">troskovnik_GO!$F$196</definedName>
    <definedName name="_stol">troskovnik_GO!$B$92</definedName>
    <definedName name="_stol_0" localSheetId="0">[1]troskovnik_GO!$F$188</definedName>
    <definedName name="_stol_0">troskovnik_GO!$F$104</definedName>
    <definedName name="_Toc240260927" localSheetId="3">'STROJ SPECIFIKACIJA 3 KRILO'!$B$3</definedName>
    <definedName name="_Toc438021502" localSheetId="3">'STROJ SPECIFIKACIJA 3 KRILO'!$B$43</definedName>
    <definedName name="_Toc438021503" localSheetId="3">'STROJ SPECIFIKACIJA 3 KRILO'!#REF!</definedName>
    <definedName name="_Toc438021504" localSheetId="3">'STROJ SPECIFIKACIJA 3 KRILO'!#REF!</definedName>
    <definedName name="_zid">troskovnik_GO!$B$61</definedName>
    <definedName name="_zid_0" localSheetId="0">[1]troskovnik_GO!$F$170</definedName>
    <definedName name="_zid_0">troskovnik_GO!$F$89</definedName>
    <definedName name="ad" localSheetId="4">#REF!</definedName>
    <definedName name="ad" localSheetId="0">#REF!</definedName>
    <definedName name="ad">#REF!</definedName>
    <definedName name="fak" localSheetId="4">'KRILO 3 ELEKTROINSTALACIJE'!#REF!</definedName>
    <definedName name="fak" localSheetId="0">#REF!</definedName>
    <definedName name="fak">#REF!</definedName>
    <definedName name="fakk02" localSheetId="4">#REF!</definedName>
    <definedName name="fakk02" localSheetId="0">#REF!</definedName>
    <definedName name="fakk02">#REF!</definedName>
    <definedName name="fakns" localSheetId="4">'KRILO 3 ELEKTROINSTALACIJE'!#REF!</definedName>
    <definedName name="fakns" localSheetId="0">#REF!</definedName>
    <definedName name="fakns">#REF!</definedName>
    <definedName name="fakns2" localSheetId="4">#REF!</definedName>
    <definedName name="fakns2" localSheetId="0">#REF!</definedName>
    <definedName name="fakns2">#REF!</definedName>
    <definedName name="fakponude" localSheetId="4">'KRILO 3 ELEKTROINSTALACIJE'!#REF!</definedName>
    <definedName name="fakponude" localSheetId="0">#REF!</definedName>
    <definedName name="fakponude">#REF!</definedName>
    <definedName name="FAZA" localSheetId="4">#REF!</definedName>
    <definedName name="FAZA" localSheetId="0">#REF!</definedName>
    <definedName name="FAZA">#REF!</definedName>
    <definedName name="hakns4" localSheetId="4">#REF!</definedName>
    <definedName name="hakns4">#REF!</definedName>
    <definedName name="kab" localSheetId="4">#REF!</definedName>
    <definedName name="kab">#REF!</definedName>
    <definedName name="kabeli" localSheetId="4">'KRILO 3 ELEKTROINSTALACIJE'!#REF!</definedName>
    <definedName name="kabeli" localSheetId="0">#REF!</definedName>
    <definedName name="kabeli">#REF!</definedName>
    <definedName name="kaknsormari" localSheetId="4">'KRILO 3 ELEKTROINSTALACIJE'!#REF!</definedName>
    <definedName name="kaknsormari" localSheetId="0">#REF!</definedName>
    <definedName name="kaknsormari">#REF!</definedName>
    <definedName name="mantr" localSheetId="4">'KRILO 3 ELEKTROINSTALACIJE'!#REF!</definedName>
    <definedName name="mantr" localSheetId="0">#REF!</definedName>
    <definedName name="mantr">#REF!</definedName>
    <definedName name="mantr4" localSheetId="4">#REF!</definedName>
    <definedName name="mantr4" localSheetId="0">#REF!</definedName>
    <definedName name="mantr4">#REF!</definedName>
    <definedName name="matost" localSheetId="4">'KRILO 3 ELEKTROINSTALACIJE'!#REF!</definedName>
    <definedName name="matost" localSheetId="0">#REF!</definedName>
    <definedName name="matost">#REF!</definedName>
    <definedName name="mtt" localSheetId="4">'KRILO 3 ELEKTROINSTALACIJE'!#REF!</definedName>
    <definedName name="mtt" localSheetId="0">#REF!</definedName>
    <definedName name="mtt">#REF!</definedName>
    <definedName name="MTT0" localSheetId="4">'KRILO 3 ELEKTROINSTALACIJE'!#REF!</definedName>
    <definedName name="MTT0" localSheetId="0">#REF!</definedName>
    <definedName name="MTT0">#REF!</definedName>
    <definedName name="MTTK" localSheetId="4">'KRILO 3 ELEKTROINSTALACIJE'!#REF!</definedName>
    <definedName name="MTTK" localSheetId="0">#REF!</definedName>
    <definedName name="MTTK">#REF!</definedName>
    <definedName name="MTTK1" localSheetId="4">#REF!</definedName>
    <definedName name="MTTK1" localSheetId="0">#REF!</definedName>
    <definedName name="MTTK1">#REF!</definedName>
    <definedName name="mtto" localSheetId="4">'KRILO 3 ELEKTROINSTALACIJE'!#REF!</definedName>
    <definedName name="mtto" localSheetId="0">#REF!</definedName>
    <definedName name="mtto">#REF!</definedName>
    <definedName name="mtto10" localSheetId="4">#REF!</definedName>
    <definedName name="mtto10" localSheetId="0">#REF!</definedName>
    <definedName name="mtto10">#REF!</definedName>
    <definedName name="mtto11" localSheetId="4">#REF!</definedName>
    <definedName name="mtto11">#REF!</definedName>
    <definedName name="mtto3" localSheetId="4">#REF!</definedName>
    <definedName name="mtto3">#REF!</definedName>
    <definedName name="mtto4" localSheetId="4">#REF!</definedName>
    <definedName name="mtto4">#REF!</definedName>
    <definedName name="mttorm" localSheetId="4">'KRILO 3 ELEKTROINSTALACIJE'!#REF!</definedName>
    <definedName name="mttorm" localSheetId="0">#REF!</definedName>
    <definedName name="mttorm">#REF!</definedName>
    <definedName name="mttpr" localSheetId="4">'KRILO 3 ELEKTROINSTALACIJE'!#REF!</definedName>
    <definedName name="mttpr" localSheetId="0">#REF!</definedName>
    <definedName name="mttpr">#REF!</definedName>
    <definedName name="MTTR" localSheetId="4">'KRILO 3 ELEKTROINSTALACIJE'!#REF!</definedName>
    <definedName name="MTTR" localSheetId="0">#REF!</definedName>
    <definedName name="MTTR">#REF!</definedName>
    <definedName name="nafak11" localSheetId="4">#REF!</definedName>
    <definedName name="nafak11" localSheetId="0">#REF!</definedName>
    <definedName name="nafak11">#REF!</definedName>
    <definedName name="ns" localSheetId="4">'KRILO 3 ELEKTROINSTALACIJE'!#REF!</definedName>
    <definedName name="ns" localSheetId="0">#REF!</definedName>
    <definedName name="ns">#REF!</definedName>
    <definedName name="ns4o" localSheetId="4">#REF!</definedName>
    <definedName name="ns4o" localSheetId="0">#REF!</definedName>
    <definedName name="ns4o">#REF!</definedName>
    <definedName name="nsfak10" localSheetId="4">#REF!</definedName>
    <definedName name="nsfak10">#REF!</definedName>
    <definedName name="nsfak12" localSheetId="4">#REF!</definedName>
    <definedName name="nsfak12">#REF!</definedName>
    <definedName name="nsfak3" localSheetId="4">#REF!</definedName>
    <definedName name="nsfak3">#REF!</definedName>
    <definedName name="nsfak5" localSheetId="4">#REF!</definedName>
    <definedName name="nsfak5">#REF!</definedName>
    <definedName name="nsfak6" localSheetId="4">#REF!</definedName>
    <definedName name="nsfak6">#REF!</definedName>
    <definedName name="nsfak7" localSheetId="4">#REF!</definedName>
    <definedName name="nsfak7">#REF!</definedName>
    <definedName name="nsfak8" localSheetId="4">#REF!</definedName>
    <definedName name="nsfak8">#REF!</definedName>
    <definedName name="nsfak9" localSheetId="4">#REF!</definedName>
    <definedName name="nsfak9">#REF!</definedName>
    <definedName name="nsormari" localSheetId="4">'KRILO 3 ELEKTROINSTALACIJE'!#REF!</definedName>
    <definedName name="nsormari" localSheetId="0">#REF!</definedName>
    <definedName name="nsormari">#REF!</definedName>
    <definedName name="OLE_LINK4" localSheetId="2">troskovnik_GO!#REF!</definedName>
    <definedName name="opr" localSheetId="4">#REF!</definedName>
    <definedName name="opr" localSheetId="0">#REF!</definedName>
    <definedName name="opr">#REF!</definedName>
    <definedName name="oprema" localSheetId="4">'KRILO 3 ELEKTROINSTALACIJE'!#REF!</definedName>
    <definedName name="oprema" localSheetId="0">#REF!</definedName>
    <definedName name="oprema">#REF!</definedName>
    <definedName name="orm" localSheetId="4">#REF!</definedName>
    <definedName name="orm">#REF!</definedName>
    <definedName name="ormari" localSheetId="4">'KRILO 3 ELEKTROINSTALACIJE'!#REF!</definedName>
    <definedName name="ormari" localSheetId="0">#REF!</definedName>
    <definedName name="ormari">#REF!</definedName>
    <definedName name="ost" localSheetId="4">#REF!</definedName>
    <definedName name="ost" localSheetId="0">#REF!</definedName>
    <definedName name="ost">#REF!</definedName>
    <definedName name="ostalo" localSheetId="4">'KRILO 3 ELEKTROINSTALACIJE'!#REF!</definedName>
    <definedName name="ostalo" localSheetId="0">#REF!</definedName>
    <definedName name="ostalo">#REF!</definedName>
    <definedName name="prekidači" localSheetId="4">'KRILO 3 ELEKTROINSTALACIJE'!#REF!</definedName>
    <definedName name="prekidači" localSheetId="0">#REF!</definedName>
    <definedName name="prekidači">#REF!</definedName>
    <definedName name="_xlnm.Print_Area" localSheetId="4">'KRILO 3 ELEKTROINSTALACIJE'!$A$1:$F$300</definedName>
    <definedName name="_xlnm.Print_Area" localSheetId="0">rekapitulacija_SVE!$A$1:$C$27</definedName>
    <definedName name="_xlnm.Print_Area" localSheetId="2">troskovnik_GO!$A$1:$F$216</definedName>
    <definedName name="_xlnm.Print_Titles" localSheetId="5">'KRILO 3 ViK'!$4:$4</definedName>
    <definedName name="rabpr10" localSheetId="4">#REF!</definedName>
    <definedName name="rabpr10" localSheetId="0">#REF!</definedName>
    <definedName name="rabpr10">#REF!</definedName>
    <definedName name="rabpr11" localSheetId="4">#REF!</definedName>
    <definedName name="rabpr11" localSheetId="0">#REF!</definedName>
    <definedName name="rabpr11">#REF!</definedName>
    <definedName name="rabpr12" localSheetId="4">#REF!</definedName>
    <definedName name="rabpr12" localSheetId="0">#REF!</definedName>
    <definedName name="rabpr12">#REF!</definedName>
    <definedName name="rabpr2" localSheetId="4">#REF!</definedName>
    <definedName name="rabpr2">#REF!</definedName>
    <definedName name="rabpr3" localSheetId="4">#REF!</definedName>
    <definedName name="rabpr3">#REF!</definedName>
    <definedName name="rabpr4" localSheetId="4">#REF!</definedName>
    <definedName name="rabpr4">#REF!</definedName>
    <definedName name="rabpr5" localSheetId="4">#REF!</definedName>
    <definedName name="rabpr5">#REF!</definedName>
    <definedName name="rabpr6" localSheetId="4">#REF!</definedName>
    <definedName name="rabpr6">#REF!</definedName>
    <definedName name="rabpr7" localSheetId="4">#REF!</definedName>
    <definedName name="rabpr7">#REF!</definedName>
    <definedName name="rabpr8" localSheetId="4">#REF!</definedName>
    <definedName name="rabpr8">#REF!</definedName>
    <definedName name="rabprek" localSheetId="4">'KRILO 3 ELEKTROINSTALACIJE'!#REF!</definedName>
    <definedName name="rabprek" localSheetId="0">#REF!</definedName>
    <definedName name="rabprek">#REF!</definedName>
    <definedName name="rasv07" localSheetId="4">#REF!</definedName>
    <definedName name="rasv07" localSheetId="0">#REF!</definedName>
    <definedName name="rasv07">#REF!</definedName>
    <definedName name="rasvj" localSheetId="4">#REF!</definedName>
    <definedName name="rasvj">#REF!</definedName>
    <definedName name="rasvjeta" localSheetId="4">'KRILO 3 ELEKTROINSTALACIJE'!#REF!</definedName>
    <definedName name="rasvjeta" localSheetId="0">#REF!</definedName>
    <definedName name="rasvjeta">#REF!</definedName>
    <definedName name="Z_2616B9DC_4FF5_4EA7_9EFC_ACE65B7703BF_.wvu.PrintArea" localSheetId="0" hidden="1">rekapitulacija_SVE!$A$1:$C$27</definedName>
    <definedName name="Z_2616B9DC_4FF5_4EA7_9EFC_ACE65B7703BF_.wvu.PrintArea" localSheetId="2" hidden="1">troskovnik_GO!$B$1:$F$213</definedName>
    <definedName name="Z_7E88F4A6_7CEC_48BB_994D_F2F84A458A29_.wvu.PrintArea" localSheetId="0" hidden="1">rekapitulacija_SVE!$A$1:$C$27</definedName>
  </definedNames>
  <calcPr calcId="162913"/>
  <customWorkbookViews>
    <customWorkbookView name="Kristina - Personal View" guid="{7E88F4A6-7CEC-48BB-994D-F2F84A458A29}" mergeInterval="0" personalView="1" maximized="1" xWindow="-8" yWindow="-8" windowWidth="2576" windowHeight="1416" activeSheetId="1"/>
    <customWorkbookView name="kristina jeren - Personal View" guid="{2616B9DC-4FF5-4EA7-9EFC-ACE65B7703BF}" mergeInterval="0" personalView="1" maximized="1" xWindow="-8" yWindow="-8" windowWidth="1936" windowHeight="115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9" i="12" l="1"/>
  <c r="F120" i="12"/>
  <c r="F112" i="12"/>
  <c r="F104" i="12"/>
  <c r="F105" i="12"/>
  <c r="F95" i="12"/>
  <c r="F96" i="12"/>
  <c r="F94" i="12"/>
  <c r="F93" i="12"/>
  <c r="F92" i="12"/>
  <c r="F91" i="12"/>
  <c r="G16" i="8" l="1"/>
  <c r="G17" i="8"/>
  <c r="G29" i="8"/>
  <c r="F46" i="12" l="1"/>
  <c r="F72" i="10" l="1"/>
  <c r="F73" i="10"/>
  <c r="F70" i="10"/>
  <c r="F33" i="10"/>
  <c r="F35" i="10"/>
  <c r="G31" i="8"/>
  <c r="G33" i="8"/>
  <c r="G35" i="8"/>
  <c r="G37" i="8"/>
  <c r="G11" i="8"/>
  <c r="F75" i="10" l="1"/>
  <c r="F110" i="1"/>
  <c r="F38" i="12"/>
  <c r="F39" i="12"/>
  <c r="F40" i="12"/>
  <c r="F41" i="12"/>
  <c r="F42" i="12"/>
  <c r="F43" i="12"/>
  <c r="F44" i="12"/>
  <c r="F45" i="12"/>
  <c r="F47" i="12"/>
  <c r="F48" i="12"/>
  <c r="F49" i="12"/>
  <c r="F50" i="12"/>
  <c r="F51" i="12"/>
  <c r="F52" i="12"/>
  <c r="F53" i="12"/>
  <c r="F54" i="12"/>
  <c r="F37" i="12"/>
  <c r="F18" i="12"/>
  <c r="F19" i="12"/>
  <c r="F20" i="12"/>
  <c r="F21" i="12"/>
  <c r="F22" i="12"/>
  <c r="F23" i="12"/>
  <c r="F24" i="12"/>
  <c r="F25" i="12"/>
  <c r="F26" i="12"/>
  <c r="F27" i="12"/>
  <c r="F28" i="12"/>
  <c r="F29" i="12"/>
  <c r="F30" i="12"/>
  <c r="F31" i="12"/>
  <c r="F32" i="12"/>
  <c r="F17" i="12"/>
  <c r="F7" i="12"/>
  <c r="F33" i="12" l="1"/>
  <c r="F55" i="12"/>
  <c r="B17" i="11"/>
  <c r="F267" i="12"/>
  <c r="F272" i="12" s="1"/>
  <c r="F286" i="12" s="1"/>
  <c r="F242" i="12"/>
  <c r="F240" i="12"/>
  <c r="F239" i="12"/>
  <c r="F238" i="12"/>
  <c r="F237" i="12"/>
  <c r="F227" i="12"/>
  <c r="F225" i="12"/>
  <c r="F223" i="12"/>
  <c r="F221" i="12"/>
  <c r="F219" i="12"/>
  <c r="F217" i="12"/>
  <c r="F215" i="12"/>
  <c r="F213" i="12"/>
  <c r="F211" i="12"/>
  <c r="F209" i="12"/>
  <c r="F207" i="12"/>
  <c r="F205" i="12"/>
  <c r="F204" i="12"/>
  <c r="F200" i="12"/>
  <c r="F199" i="12"/>
  <c r="F193" i="12"/>
  <c r="F170" i="12"/>
  <c r="F169" i="12"/>
  <c r="F168" i="12"/>
  <c r="F167" i="12"/>
  <c r="F166" i="12"/>
  <c r="F165" i="12"/>
  <c r="F164" i="12"/>
  <c r="F163" i="12"/>
  <c r="F162" i="12"/>
  <c r="F161" i="12"/>
  <c r="F160" i="12"/>
  <c r="F159" i="12"/>
  <c r="F158" i="12"/>
  <c r="F155" i="12"/>
  <c r="F154" i="12"/>
  <c r="F153" i="12"/>
  <c r="F150" i="12"/>
  <c r="F147" i="12"/>
  <c r="F144" i="12"/>
  <c r="F134" i="12"/>
  <c r="F133" i="12"/>
  <c r="F128" i="12"/>
  <c r="F127" i="12"/>
  <c r="F126" i="12"/>
  <c r="F125" i="12"/>
  <c r="F124" i="12"/>
  <c r="F119" i="12"/>
  <c r="F118" i="12"/>
  <c r="F117" i="12"/>
  <c r="F116" i="12"/>
  <c r="F111" i="12"/>
  <c r="F110" i="12"/>
  <c r="F109" i="12"/>
  <c r="F103" i="12"/>
  <c r="F102" i="12"/>
  <c r="F101" i="12"/>
  <c r="F100" i="12"/>
  <c r="F87" i="12"/>
  <c r="F86" i="12"/>
  <c r="F85" i="12"/>
  <c r="F81" i="12"/>
  <c r="F80" i="12"/>
  <c r="F79" i="12"/>
  <c r="F78" i="12"/>
  <c r="F74" i="12"/>
  <c r="F73" i="12"/>
  <c r="F63" i="12"/>
  <c r="F59" i="12"/>
  <c r="F10" i="12"/>
  <c r="F178" i="12" s="1"/>
  <c r="F229" i="12" l="1"/>
  <c r="F282" i="12" s="1"/>
  <c r="F245" i="12"/>
  <c r="F284" i="12" s="1"/>
  <c r="F66" i="12"/>
  <c r="F180" i="12" s="1"/>
  <c r="F172" i="12" l="1"/>
  <c r="F182" i="12" s="1"/>
  <c r="F185" i="12" s="1"/>
  <c r="F280" i="12" s="1"/>
  <c r="F88" i="10"/>
  <c r="F58" i="10"/>
  <c r="F56" i="10"/>
  <c r="F54" i="10"/>
  <c r="F53" i="10"/>
  <c r="F51" i="10"/>
  <c r="F50" i="10"/>
  <c r="F48" i="10"/>
  <c r="F39" i="10"/>
  <c r="F37" i="10"/>
  <c r="F31" i="10"/>
  <c r="F29" i="10"/>
  <c r="F27" i="10"/>
  <c r="F18" i="10"/>
  <c r="F16" i="10"/>
  <c r="F14" i="10"/>
  <c r="F12" i="10"/>
  <c r="F11" i="10"/>
  <c r="G100" i="8"/>
  <c r="G102" i="8" s="1"/>
  <c r="F114" i="8" s="1"/>
  <c r="G72" i="8"/>
  <c r="G70" i="8"/>
  <c r="G68" i="8"/>
  <c r="G66" i="8"/>
  <c r="G63" i="8"/>
  <c r="G60" i="8"/>
  <c r="G58" i="8"/>
  <c r="G56" i="8"/>
  <c r="G52" i="8"/>
  <c r="G12" i="8"/>
  <c r="G39" i="8" s="1"/>
  <c r="F111" i="8" s="1"/>
  <c r="F86" i="10" l="1"/>
  <c r="F41" i="10"/>
  <c r="F20" i="10"/>
  <c r="F85" i="10" s="1"/>
  <c r="F90" i="10" s="1"/>
  <c r="B18" i="11" s="1"/>
  <c r="F60" i="10"/>
  <c r="F87" i="10" s="1"/>
  <c r="G74" i="8"/>
  <c r="F113" i="8" s="1"/>
  <c r="F116" i="8" s="1"/>
  <c r="B16" i="11" s="1"/>
  <c r="F192" i="1"/>
  <c r="F153" i="1"/>
  <c r="A149" i="1"/>
  <c r="F117" i="8" l="1"/>
  <c r="F118" i="8" s="1"/>
  <c r="B210" i="1"/>
  <c r="B209" i="1"/>
  <c r="B208" i="1"/>
  <c r="B207" i="1"/>
  <c r="B206" i="1"/>
  <c r="B205" i="1"/>
  <c r="B204" i="1"/>
  <c r="B104" i="1"/>
  <c r="A104" i="1"/>
  <c r="B89" i="1"/>
  <c r="A89" i="1"/>
  <c r="B58" i="1"/>
  <c r="A58" i="1"/>
  <c r="F189" i="1" l="1"/>
  <c r="A188" i="1"/>
  <c r="A191" i="1" s="1"/>
  <c r="F53" i="1"/>
  <c r="F186" i="1"/>
  <c r="B196" i="1"/>
  <c r="A196" i="1"/>
  <c r="A174" i="1"/>
  <c r="F177" i="1"/>
  <c r="F176" i="1"/>
  <c r="F172" i="1"/>
  <c r="F171" i="1"/>
  <c r="B179" i="1"/>
  <c r="A179" i="1"/>
  <c r="A156" i="1"/>
  <c r="B156" i="1"/>
  <c r="F81" i="1"/>
  <c r="F102" i="1"/>
  <c r="F147" i="1"/>
  <c r="F156" i="1" l="1"/>
  <c r="F208" i="1" s="1"/>
  <c r="F196" i="1"/>
  <c r="F210" i="1" s="1"/>
  <c r="F179" i="1"/>
  <c r="F209" i="1" s="1"/>
  <c r="B133" i="1"/>
  <c r="A133" i="1" l="1"/>
  <c r="F131" i="1"/>
  <c r="F128" i="1"/>
  <c r="A112" i="1"/>
  <c r="A130" i="1" s="1"/>
  <c r="F30" i="1"/>
  <c r="F50" i="1"/>
  <c r="F99" i="1"/>
  <c r="F98" i="1"/>
  <c r="F86" i="1"/>
  <c r="F85" i="1"/>
  <c r="F69" i="1"/>
  <c r="F72" i="1"/>
  <c r="F56" i="1"/>
  <c r="F47" i="1"/>
  <c r="F38" i="1"/>
  <c r="F43" i="1"/>
  <c r="F42" i="1"/>
  <c r="F34" i="1"/>
  <c r="F26" i="1"/>
  <c r="F19" i="1"/>
  <c r="F22" i="1"/>
  <c r="F21" i="1"/>
  <c r="F20" i="1"/>
  <c r="F89" i="1" l="1"/>
  <c r="F58" i="1"/>
  <c r="F133" i="1"/>
  <c r="F207" i="1" s="1"/>
  <c r="A101" i="1" l="1"/>
  <c r="A71" i="1" l="1"/>
  <c r="A24" i="1"/>
  <c r="A74" i="1" l="1"/>
  <c r="A83" i="1" s="1"/>
  <c r="A28" i="1"/>
  <c r="A32" i="1" s="1"/>
  <c r="A36" i="1" l="1"/>
  <c r="A40" i="1" s="1"/>
  <c r="A45" i="1" l="1"/>
  <c r="A49" i="1" s="1"/>
  <c r="A52" i="1" l="1"/>
  <c r="A55" i="1" s="1"/>
  <c r="F205" i="1" l="1"/>
  <c r="F104" i="1"/>
  <c r="F206" i="1" s="1"/>
  <c r="F204" i="1"/>
  <c r="F212" i="1" l="1"/>
  <c r="B15" i="11" s="1"/>
  <c r="B20" i="11"/>
  <c r="B22" i="11" s="1"/>
  <c r="B24" i="11" s="1"/>
</calcChain>
</file>

<file path=xl/sharedStrings.xml><?xml version="1.0" encoding="utf-8"?>
<sst xmlns="http://schemas.openxmlformats.org/spreadsheetml/2006/main" count="1121" uniqueCount="735">
  <si>
    <t xml:space="preserve">GRAĐEVINSKO OBRTNIČKI RADOVI </t>
  </si>
  <si>
    <r>
      <t>m</t>
    </r>
    <r>
      <rPr>
        <vertAlign val="superscript"/>
        <sz val="10"/>
        <color theme="1"/>
        <rFont val="Calibri"/>
        <family val="2"/>
        <scheme val="minor"/>
      </rPr>
      <t>2</t>
    </r>
  </si>
  <si>
    <t>I.</t>
  </si>
  <si>
    <t>OPĆI UVJETI UZ TROŠKOVNIK</t>
  </si>
  <si>
    <t>UVJETI  IZGRADNJE</t>
  </si>
  <si>
    <t xml:space="preserve">Za sve radove treba primjenjivati tehničke propise, građ. norme, a upotrebljeni materijal, koji izvođač dobavlja i ugrađuje, mora odgovarati standardima (HRN). Izvedba radova treba biti prema nacrtima, općim uvjetima i opisu radova, detaljima i prema pravilima zanata. Eventualna odstupanja treba prethodno dogovoriti s nadzornim inženjerom i projektantom za svaki pojedini slučaj. </t>
  </si>
  <si>
    <t>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</si>
  <si>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</si>
  <si>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</si>
  <si>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Provoditi čišćenje gradilišta od blata i odvođenje oborinske vode. Završni radovi, kao uklanjanje ograda i baraka te poravnanje terena.</t>
  </si>
  <si>
    <t>Izvesti krpanje žbuke, popravak obojenih ploha, te sve popravke, oštećenja koja su nastala tokom gradnje, a trebaju se obaviti u garantnom roku.</t>
  </si>
  <si>
    <t>Prethodno provoditi ispitivanje ugrađenog materijala, vodovodne instalacije, odnosno sve u vezi s dobavljanjem potrebnih atesta (nalaza).</t>
  </si>
  <si>
    <t>GRAĐEVINSKO-OBRTNIČKI RADOVI</t>
  </si>
  <si>
    <t>PRIPREMI RADOVI</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</si>
  <si>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</si>
  <si>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</si>
  <si>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UREĐENJE GRADILIŠTA</t>
  </si>
  <si>
    <t>Uređenje gradilišta dužan je izvođač izvesti prema shemi organizacije gradilišta koju je obavezan dostaviti uz ponudu. U organizaciji gradilišta izvođač je dužan uz ostalo posebno predvidjeti:</t>
  </si>
  <si>
    <t>Izvođač je dužan gradilište sa svim prostorijama i cijelim inventarom redovito održavati i čistiti,</t>
  </si>
  <si>
    <t>Sve materijale izvođač mora redovito i pravovremeno dobaviti da ne dođe do bilo kakvog zastoja gradnje,</t>
  </si>
  <si>
    <t>Sve otpadne materijale  (šuta, lomovi, mort, ambalaža i sl.) treba odmah odvesti. Troškove treba ukalkulirati u režiju i faktor. Ukoliko se isti neće izvršavati  investitor ima pravo čišćenja i odvoz otpada povjeriti drugome, a na teret izvođača radova,</t>
  </si>
  <si>
    <t>Izvođač je dužan bez posebne naplate osigurati investitoru i projektantu potrebnu pomoć kod obilaska gradilišta i nadzora, uzimanju uzoraka i sl., potrebnim pomagalima i ljudima,</t>
  </si>
  <si>
    <t>Na gradilištu moraju biti poduzete sve HTZ mjere prema postojećim propisima.</t>
  </si>
  <si>
    <t>MATERIJAL</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</si>
  <si>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</si>
  <si>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t>
  </si>
  <si>
    <t xml:space="preserve">U kalkulaciji rada treba uključiti sav rad, kako glavni, tako i pomoćni, te sav unutarnji transport. Ujedno treba uključiti sav rad oko zaštite gotovih konstrukcija i dijelova objekta od štetnog utjecaja vrućine, hladnoće i slično. </t>
  </si>
  <si>
    <t>IZMJERE</t>
  </si>
  <si>
    <t>Ukoliko nije u pojedinoj stavci dat način obračuna radova, treba se u svemu pridržavati prosječnih normi u građevinarstvu.</t>
  </si>
  <si>
    <t>ZEMLJANI RADOVI</t>
  </si>
  <si>
    <t>BETONSKI RADOVI</t>
  </si>
  <si>
    <t>ZIDARSKI RADOVI</t>
  </si>
  <si>
    <t>MATERIJAL ZA IZRADU SVJEŽEG BETONA I SVJEŽI BETON</t>
  </si>
  <si>
    <t>Cement:</t>
  </si>
  <si>
    <t xml:space="preserve">Za izradu betona predviđa se prirodno granulirani šljunak ili drobljeni agregat. Kameni agregat mora biti dovoljno čvrst i postojan, ne smije sadržavati zemljanih i organskih sastojaka, niti drugih primjesa štetnih za beton i armaturu.
</t>
  </si>
  <si>
    <t>Kameni agregat:</t>
  </si>
  <si>
    <t>Voda:</t>
  </si>
  <si>
    <t xml:space="preserve">Skele i oplate, uključujući njihove potpore i temelje, treba projektirati i konstruirati tako da su: 
• otporne na svako djelovanje kojem su izložene tijekom izvedbe,
• dovoljno čvrste da osiguraju zadovoljenje tolerancija uvjetovanih za konstrukciju i spriječe 
oštećivanje konstrukcije.
• oblik, funkcioniranje, izgled i trajnost stalnih radova ne smiju biti ugroženi ni oštećeni svojstvima skela i oplate te njihovim uklanjanjem.
• skele i oplate moraju zadovoljavati mjerodavne hrvatske i europske norme. </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</si>
  <si>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t>
  </si>
  <si>
    <t>Sav materijal upotrebljen za zidarske radove mora odgovarati postojećim propisima i standardima.</t>
  </si>
  <si>
    <t>Jedinična cijena zidarskih radova mora sadržavati:</t>
  </si>
  <si>
    <t>sav rad, uključivo prijenos, alat i mašine,</t>
  </si>
  <si>
    <t>sav materijal, uključivo vezni,</t>
  </si>
  <si>
    <t>svu potrebnu skelu, bez obzira na visinu i vrstu sa prolazima,</t>
  </si>
  <si>
    <t>transportne troškove materijala,</t>
  </si>
  <si>
    <t>potrebna oplata za zidarske svodove,</t>
  </si>
  <si>
    <t>zaštita zidova od utjecaja vrućine, hladnoće, atmosferskih nepogoda,</t>
  </si>
  <si>
    <t>čišćenje prostorija i zidnih površina po završetku zidanja, žbuke sa odvozom otpada,</t>
  </si>
  <si>
    <t>poduzimanje mjera po HTZ i drugim postojećim propisima.</t>
  </si>
  <si>
    <t>Ovi opći uvjeti se mijenjaju ili dopunjuju opisom pojedine stavke troškovnika.</t>
  </si>
  <si>
    <t>IZOLATERSKI RADOVI</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</si>
  <si>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</si>
  <si>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t>
  </si>
  <si>
    <t>Ukoliko se traži stavkom troškovnika materijal koji nije obuhvaćen propisima, ima se u svemu izvesti prema uputama proizvođača, te garancijom i atestima za to ovlaštenih ustanova (IGH ili sl.).</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</si>
  <si>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</si>
  <si>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Jedinična cijena treba sadržavati:</t>
  </si>
  <si>
    <t>-          sav rad, uključivo prenose, prijevoze, grijanja itd.,</t>
  </si>
  <si>
    <t>-          sav potreban matreijal,</t>
  </si>
  <si>
    <t>-          transport,</t>
  </si>
  <si>
    <t>-          poduzimanje mjera po HTZ i drugim postojećim propisima,</t>
  </si>
  <si>
    <t>-          uklanjanje svih otpada nakon izvedenih radova.</t>
  </si>
  <si>
    <t>Prije montaže na gradilištu, izvođač je dužan izgraditi razradu detalja izrade (ugradbe) pridržavajući se pravila dobrog zanata i uvažavajući klimatske uvjete, te dati ih na ovjeru projektantu i nadzoru.</t>
  </si>
  <si>
    <t>Za atestirane detalje proizvođača nije potrebna suglasnost projektanta. Ovo se ne odnosi na posebne detalje koji su projektom već definirani.</t>
  </si>
  <si>
    <t>KERAMIČARSKI RADOVI</t>
  </si>
  <si>
    <t>Materijali za izradu moraju zadovoljavati odgovarajuće propise i standarde:</t>
  </si>
  <si>
    <t>Ako koja stavka nije izvođaču jasna, mora prije predaje ponude tražiti objašnjenje od projektanta. Eventualne izmjene materijala, te način izvedbe tokom gradnje mora se izvršiti isključivo pismenim putem dogovorom s projektantom i nadzornim inženjerom. Sve više radnje koje neće biti na taj način utvrđene, neće se priznati u obračun.</t>
  </si>
  <si>
    <t>uzimanje mjera na gradnji,</t>
  </si>
  <si>
    <t>sav potreban materijal uključivo vezni,</t>
  </si>
  <si>
    <t>sav potreban rad uključivo alat i mašine,</t>
  </si>
  <si>
    <t>dovođenje struje, vode i plina od priključka na gradilištu do mjesta korištenja,</t>
  </si>
  <si>
    <t>davanje traženih uzoraka,</t>
  </si>
  <si>
    <t>zaštitu izvedenih radova,</t>
  </si>
  <si>
    <t>čišćenje izrađenih površina,</t>
  </si>
  <si>
    <t>odvoz otpadaka i šute nakon izvedenih radova,</t>
  </si>
  <si>
    <t>popravak manjih oštećenja i nečistoća na podlozi,</t>
  </si>
  <si>
    <t>poduzimanje mjera po HTZ i drugim postojećim propisima,</t>
  </si>
  <si>
    <t>popravak štete učinjene nepažnjom pri radu na svojim ili tuđim radovima,</t>
  </si>
  <si>
    <t>keramičku obradu raznih kutija i sl. elektr. instalacije na površinama koje se obrađuju.</t>
  </si>
  <si>
    <t>Prije početka gradnje zemljište se mora očistiti od raslinja, smeća i otpadaka. 
Tlo na mjestu građenja potrebno je isplanirati i iskolčiti. Prilikom iskopa izvođač je dužan obavijestiti geomehaničara koji mora izvršiti kontrolu svojstava tla i napraviti kontrolu statičkog proračuna. 
Potrebno je napraviti i kontrolu geometrije i kvalitete gradiva postojeće temeljne konstrukcije. Ako se ustvrdi da geometrija odstupa od pretpostavki potrebno je napraviti dodatnu kontrolu statičkog proračuna.
Sve iskope potrebno je izvesti po projektu s bočnim odsijecanjem i zaštitom bočnih strana kako ne bi došlo do urušavanja zemljišta prilikom njihova betoniranja. Sve radove, kontrolu i potvrdu parametara izvođač, geomehaničar i nadzorni inženjer su dužni upisati u građevinski dnevnik. Kod zatrpavanja i nasipanja prostora  oko temelja do nivoa tla potrebno je nasipavati i nabijati u slojevima po 30 cm. 
Na kraju je potrebno obaviti planiranje zemljišta, zatrpavanje svih jama i uklanjanje svega nepotrebnog s gradilišta.</t>
  </si>
  <si>
    <t>Kod izvedbe betonskih i armirano-betonskih radova treba se u svemu pridržavati postojećih propisa, standarda te Tehničkog propisa za betonske konstrukcije (NN br. 139/09, 14/10, 125/10, 136/12) i tehničkih uvjeta propisanih projektom konstrukcije.</t>
  </si>
  <si>
    <t>BETON</t>
  </si>
  <si>
    <t xml:space="preserve">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m³, a za marke 20 i više na svakih 50 m³ betona.)
</t>
  </si>
  <si>
    <t>Pločice:</t>
  </si>
  <si>
    <t>II.</t>
  </si>
  <si>
    <t>III.</t>
  </si>
  <si>
    <t>IV.</t>
  </si>
  <si>
    <t>V.</t>
  </si>
  <si>
    <t>VI.</t>
  </si>
  <si>
    <t>STOLARSKI RADOVI</t>
  </si>
  <si>
    <t>SKELE I OPLATE</t>
  </si>
  <si>
    <t>RADOVI U PROSTORIJAMA 033 I 045 3. KRILA INSTITUTA ZA FIZIKU</t>
  </si>
  <si>
    <t>prozori</t>
  </si>
  <si>
    <t>radijatori</t>
  </si>
  <si>
    <t>rasvjetna tijela</t>
  </si>
  <si>
    <t>paušal</t>
  </si>
  <si>
    <t>podovi</t>
  </si>
  <si>
    <t>kom</t>
  </si>
  <si>
    <t>U stavku je potrebno uključiti rad i utovar kompletno s transportom na gradilišnu deponiju. Obračun po komadu, iskazani su građevinski otvori.</t>
  </si>
  <si>
    <t>jednokrilna 90x230 cm</t>
  </si>
  <si>
    <t>Zaštita postojećih podova geotekstilom te prozora, radijatora, rasvjetnih tijela PVC folijom. Hodnik, sobe 033 i 045. Obračun po m2 površine.</t>
  </si>
  <si>
    <t>Demontaža jednokrilnih drvenih vrata s dovratnicima.</t>
  </si>
  <si>
    <t>U cijeni uračunata demontaža kompletno s transportom na gradilišnu deponiju. Obračun po m2 sve kompletno.</t>
  </si>
  <si>
    <t>GK obloga</t>
  </si>
  <si>
    <t>ormari i digestori</t>
  </si>
  <si>
    <t>Pažljivo skidanje-rušenje dijela postojećeg pregradnog zida od opeke debljine 15 cm radi proširenja ulaznih vrata u prostorije 033 i 045.</t>
  </si>
  <si>
    <t>U stavku je potrebno uključiti rad, laku pokretnu skelu, sav horizontalni i vertikalni transport na gradilišnu deponiju. Obračun po m2 kompletno obavljenog posla.</t>
  </si>
  <si>
    <t>m3</t>
  </si>
  <si>
    <t>Utovar, prijevoz kamionima i istovar otpadnog materijala, ambalaže i sl. na gradsku deponiju. Uključivo svi troškovi prijevoza i komunalna naknada deponiju. Izvodi se po nalogu i odobrenju nadzornog inžinjera. Obračun po m3 otpada u rastresitom stanju.</t>
  </si>
  <si>
    <t>Razne pripomoći režijskih KV i NKV radnika kod obrtničkih i instalaterskih radova za radove koji se ne mogu normirati a potrebno ih je izvesti, uključivo sav potreban rad i alat.</t>
  </si>
  <si>
    <t>Izvodi se po odobrenju nadzornog inženjera.</t>
  </si>
  <si>
    <t>a) KV radnik</t>
  </si>
  <si>
    <t>sati</t>
  </si>
  <si>
    <t>b) NKV radnik</t>
  </si>
  <si>
    <t>Dobava materijala i sanacija svih pukotina pregradnih zidova (zid između sobe 033 i hodnika): povezivanje nepovezanih tijela zidova armaturnim šipkama.
U izdubljene horizontalne fuge svakih 40 cm po visini ugrađuju se šipke Ø 8 mm (dužine 70-80 cm) u građevinskom reparaturnom mortu. Sve pukotine zapuniti reparaturnim mortom.
U cijeni stavke sav rad i materijal te radna skela. Obračun po m2.</t>
  </si>
  <si>
    <t>Izrada, dobava i ugradnja unutarnjih drvenih zaokretnih punih vrata. Vrata dvokrilna, dimenzija 135(95+40)x240 cm. Ugradba u zidani pregradni zid, dovratnik odgovarajuće izvedbe. Vratno krilo ravno. Standardni okov. Kvaka na 110 cm visine. Cilindar brava. U cijeni komplet funkcionalna, završno ugrađena i obrađena stavka. Izvesti po shemi stolarije, detalji i oblikovanje po uzoru na izvornu stolariju. Nijansu boje i okov određuje investitor. Radioničke nacrte dostaviti na uvid nadzornom inženjeru.</t>
  </si>
  <si>
    <t>soba 033, glavno krilo lijevo</t>
  </si>
  <si>
    <t>soba 045, glavno krilo desno</t>
  </si>
  <si>
    <t>Pažljivo skidanje - izrada otvora u spuštenom stropu (trska + žbuka) u sobi 033. Dimezija gotovog otvora 40x40 cm. Otvor pozicionirati između dva rebra nosive međukatne konstrukcije. Pripremiti za ugradnju metalnog okvira za reviziju. U cijeni uračunata demontaža kompletno s transportom na gradilišnu deponiju. Obračun po komadu sve kompletno.</t>
  </si>
  <si>
    <t>VII.</t>
  </si>
  <si>
    <t>U stavku je potrebno uključiti rad i utovar kompletno s transportom na gradilišnu deponiju. Obračun po m2.</t>
  </si>
  <si>
    <t>Uklanjanje podne obloge - tepisona u sobi 033.</t>
  </si>
  <si>
    <t>- otporna na goruće opuške</t>
  </si>
  <si>
    <t>- otporna na kotačiće stolaca</t>
  </si>
  <si>
    <t>- trajno antistatična</t>
  </si>
  <si>
    <t>- izolacija udarnog zvuka: 10 dB</t>
  </si>
  <si>
    <t>Dobava i postava sokla - aluminijskog profila dim. 30 x 4 mm obodno po prostoriji 033. Boja po izboru projektanta. Uključivo dobava i postava materijala, pribor te upotreba svih potrebnih alata i uređaja. Obračun po m¹ ugrađenog profila.</t>
  </si>
  <si>
    <t>Dobava materijala i izrada izravnavajućeg sloja u sobi 033 na postojeći estrih (maksimalna dozvoljena vlažnost estriha prema DIN 18560 je 2,0 % CM), očišćeni i prednamazom obrađeni cementni estrih. Dopuštene su granične vrijednosti neravnina gotove podloge prema DIN 18202  mjerena na razmaku 0,1m-2 mm, 1m -4mm, 4m-10mm, 10m-12mm, 15m-15mm. Obračun po m² obrađene površine.</t>
  </si>
  <si>
    <t>m¹</t>
  </si>
  <si>
    <t>PODOPOLAGAČKI RADOVI</t>
  </si>
  <si>
    <t>RADOVI S GIPSKARTONSKIM PLOČAMA</t>
  </si>
  <si>
    <t>Kod spoja sa zidom, stropom ili podom na profile se nanosi brtvena masa. Sve rubne profile na spojevima s podom, stropom i sa zidovima treba učvrstiti odgovarajućim učvrsnim elementima.</t>
  </si>
  <si>
    <t>Pregradni zid razine zvučne izolacije 56 dB.</t>
  </si>
  <si>
    <t>Dobava materijala i izvođenje istočnog zida sobe 033 od gipskartonskih ploča. Ukupna debljina zida 15,0 cm, visina oblaganja 300 cm, potkonstrukcija metalni profili širine 100 mm na propisanom međurazmaku. Ispuna mineralna vuna 100 mm. Obloga obostrano dvostruka 2xGK ploče 12,5 mm.</t>
  </si>
  <si>
    <t>Sve spojeve izvesti u skladu s traženom zvučnom izolacijom zida.</t>
  </si>
  <si>
    <t>U cijenu uključiti potkonstrukciju, gletanje i bandažiranje te sav potreban rad, materijal i transport. Vidljive vertikalne i horizontalne bridove potrebno je izvesti kutnim profilom, bandažirati te oštro obraditi. Zid se izvodi do stanja gotovosti za izvedbu soboslikarsko-ličilačkih radova. Obračun po m2 izvedenog zida, u cijeni i radna skela.</t>
  </si>
  <si>
    <t>Dobava materijala i sanacija svih pukotina pregradnih zidova u sobama 033 i 045.
- isprašiti i navlažiti pukotine, produbiti ih 1-2 cm
- postava rabic pletiva - punktirano pletivo žica &gt;Ø1 mm, oko &lt; 25x25 mm
- žbukanje zida grubom i finom produžnom žbukom na cementni špric u debljini najmanje 2 cm
U cijeni stavke sav rad i materijal te radna skela. Obračun po m2.</t>
  </si>
  <si>
    <t xml:space="preserve"> -povezanu trstiku</t>
  </si>
  <si>
    <t xml:space="preserve"> -cementni špric</t>
  </si>
  <si>
    <t xml:space="preserve"> -nakon sušenja od 2 do 3 dana žbukati lakom temeljnom žbukom VC 20  L u debljini 2-3 cm.</t>
  </si>
  <si>
    <t xml:space="preserve"> -nanošenje završnog poravnavajućeg sloja finom žbukom F 900 u debljini 3-5 mm</t>
  </si>
  <si>
    <t>Prijelaz žbuke preko starih podloga bandažirati trakom pocinčanog rabic pletiva širine 50 cm, što je sadržano u jediničnoj cijeni stavke.</t>
  </si>
  <si>
    <r>
      <t>Obračun po m</t>
    </r>
    <r>
      <rPr>
        <vertAlign val="superscript"/>
        <sz val="10"/>
        <rFont val="Calibri"/>
        <family val="2"/>
        <charset val="238"/>
        <scheme val="minor"/>
      </rPr>
      <t>2</t>
    </r>
    <r>
      <rPr>
        <sz val="10"/>
        <rFont val="Calibri"/>
        <family val="2"/>
        <charset val="238"/>
        <scheme val="minor"/>
      </rPr>
      <t xml:space="preserve"> izvedene unutarnje žbuke. Laka pokretna skela uračunata je u cijenu.</t>
    </r>
  </si>
  <si>
    <r>
      <t>m</t>
    </r>
    <r>
      <rPr>
        <vertAlign val="superscript"/>
        <sz val="10"/>
        <rFont val="Calibri"/>
        <family val="2"/>
        <charset val="238"/>
        <scheme val="minor"/>
      </rPr>
      <t>2</t>
    </r>
  </si>
  <si>
    <t>Dobava, nabava i ugradnja - izvedba grube i fine unutarnje žbuke stropa - sanacija pukotina. Na postojeću stropnu konstrukciju (sitno rebro s daskama) izvesti:</t>
  </si>
  <si>
    <t>SOBOSLIKARSKO-LIČILAČKI RADOVI</t>
  </si>
  <si>
    <t>Svi uglovi obrađeni su  kutnim profilima. Sve faze radova izvesti po uputi proizvođača mase.</t>
  </si>
  <si>
    <t>zidovi</t>
  </si>
  <si>
    <t>stropovi</t>
  </si>
  <si>
    <t>Obrada svih zidova i stropova/greda gletanjem masom za izravnavanje do potpune glatkoće površine i priprema za ličenje. Na mjestu svih vidljivih tankih pukotina (&lt;0,5mm) ostrugati nestabilnu površinu i  postaviti mrežicu od staklenih vlakana.</t>
  </si>
  <si>
    <t>Boja se nanosi na pripremljenu glatku podlogu u dva premaza ili do potpune prekrivenosti. U cijenu uključene sve potrebne predradnje, sav potreban rad, materijal i skela.</t>
  </si>
  <si>
    <t>RAZNI RADOVI</t>
  </si>
  <si>
    <t>Dimenzije otvora 40x40 cm. Stavka uključuje sav rad i materijal te pomičnu skelu. Obračun po komadu obrađenog otvora.</t>
  </si>
  <si>
    <t>m'</t>
  </si>
  <si>
    <t>Demontaža trakastih zavjesa u sobi 033, uključivo vodilice. U stavku je potrebno uključiti rad, laku pokretnu skelu, transport na gradilišnu deponiju. Obračun po m' demontirane zavjese.</t>
  </si>
  <si>
    <t>Dobava i montaža tipskih trakastih zavjesa u sobu 033. Stavka uključuje vodilice te sav potrebni materijal i pribor. Odabir boje zavjesa prema dogovoru s investitorom. Obračun po m' ugrađene zavjese.</t>
  </si>
  <si>
    <t>NAPOMENA: Radovi se izvode unutar prostorije funkcionalne zgrade Instituta za fiziku, prethodno obradi i dostavi ponudbene dokumentacije, izvoditelj radova obvezan je izvršiti detaljno upoznavanje s projektnom tehničkom dokumentacijom, obaviti očevid lokacije gradnje te eventualne nejasnoće uskladiti s investitorom. Jediničnom cijenom pojedine stavke potrebno je obuhvatiti osnovni i pomoćni materijal, sveukupan rad do potpune gotovosti, sve radne i pomoćne skele te čišćenje radnog mjesta po završenom poslu. Da bi stekao potpuni uvid, prije izrade ponude izvoditelj mora obići postojeći objekt.
Laboratorijska oprema nije predmet ovog troškovnika.</t>
  </si>
  <si>
    <t>RUŠENJA I DEMONTAŽE</t>
  </si>
  <si>
    <t>Sva rušenja, probijanja, bušenja, dubljenja i sl. treba izvoditi sa osobitom pozornošću i pri tome, u pravilu, treba koristiti ručni alat.</t>
  </si>
  <si>
    <t xml:space="preserve">Žbuka se otucava ručno do zdrave podloge, a podloga se čisti od prašine uz stalno kvašenje vodom zbog manjeg prašenja. Sljubnice je potrebno očistiti skobama. </t>
  </si>
  <si>
    <t xml:space="preserve">Na određenim mjestima potrebno je ostaviti repere. Vijenci se ne otucavaju prije no što se detaljno snime profilacije i izrade šablone, koje je potrebno uračunati u cijenu. Izmjere i otisci se uzimaju sa očuvanih profila, sa kojih prethodno treba ukloniti sve slojeve prašine, smoga i drugih nečistoća, slojeve starih naliča, a u pojedinim slučajevima i slojeve naknadno nanešene žbuke. </t>
  </si>
  <si>
    <t>Demontaže i rušenja izvode se u pravilu od krova prema prizemlju.</t>
  </si>
  <si>
    <t>Prije početka radova treba ispitati sve instalacije koje se nalaze na pročelju te ih, po stručnoj osobi, treba zaštititi u skladu sa propisima.</t>
  </si>
  <si>
    <t>Jedinična cijena treba obuhvatiti:</t>
  </si>
  <si>
    <t>- sav potrebni rad i materijal</t>
  </si>
  <si>
    <t>- sve transporte</t>
  </si>
  <si>
    <t>- sve društvene obveze vezane za radnu snagu i materijal</t>
  </si>
  <si>
    <t>- troškove pripremno-završnih radova</t>
  </si>
  <si>
    <t>Točne količine radova obračunat će se prema građevinskoj knjizi koju ovjerava nadzorni inženjer.</t>
  </si>
  <si>
    <t>Žbukanje</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</si>
  <si>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</si>
  <si>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Jedinična cijena kod žbukanja odnosno obrade fasade treba sadržavati:</t>
  </si>
  <si>
    <t>sav potreban rad uključujući prenose, alat i mašine, sav poteban materijal,</t>
  </si>
  <si>
    <t>svu potrebnu skelu, bez obzira na vrstu i visinu,</t>
  </si>
  <si>
    <t>kvašenje i pačokiranje površine, gdje je to po gornjem opisu potrebno, izrada uzoraka od fasadne žbuke,</t>
  </si>
  <si>
    <t xml:space="preserve">čišćenje prostorija po završenom radu sa odnosom šute, </t>
  </si>
  <si>
    <t>SKELE</t>
  </si>
  <si>
    <t>OPĆI  UVJETI</t>
  </si>
  <si>
    <t xml:space="preserve">Materijal za izradu skela mora biti potpuno ispravan. Odgovorna osoba dužna je izvršiti pregled materijala prije ugradbe. Skele moraju biti izvedene po mjerama i na način označen u statičkom računu i crtežima za skele. Izvedene skele moraju biti sposobne podnijeti  predviđeno opterećenje, moraju biti stabilne, otporne i ukrućene da se ne bi izvile, povile, prevrnule ili popustile u ma kom pravcu. </t>
  </si>
  <si>
    <t>Skele moraju biti izvedene tako da se mogu skinuti lako, bez potresa i oštećenja konstrukcije koju podupiru ili uz koju su izvedene.</t>
  </si>
  <si>
    <t>Odgovorna osoba dužna je prije upotrebe, jednom mjesečno u toku upotrebe i nakon dužeg prekida rada izvršiti pregled skele.</t>
  </si>
  <si>
    <r>
      <t>Izvedba lakih pokretnih skela do 2 m</t>
    </r>
    <r>
      <rPr>
        <sz val="10"/>
        <rFont val="Symbol"/>
        <family val="1"/>
        <charset val="2"/>
      </rPr>
      <t>¢</t>
    </r>
    <r>
      <rPr>
        <sz val="10"/>
        <rFont val="Arial"/>
        <family val="2"/>
        <charset val="238"/>
      </rPr>
      <t xml:space="preserve">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t>
    </r>
  </si>
  <si>
    <t>Pod nosivim skelama podrazumjevaju se skele izrađene sa svrhom da podnesu opterećenja oplate kod betonskih i armirano-betonskih radova, zidanih svodova i sličnih konstrukcija ili radi pridržavanja teških elemenata kod montaže i slično.</t>
  </si>
  <si>
    <t>Prije izvedbe skele izvođač je dužan izraditi projekt skele sa svim mjerama zaštite radnika, prolaznika i stanara. Skela u svemu mora odgovarati postojećim propisima zaštite na radu i zaštite prolaznika i stanara. Sav materijal za izradu skele mora odgovarati postojećim tehničkim propisima i standardima. Na skelu je potrebno postaviti svu potrebnu signalizaciju: rasvjetu, putokaze i slično.</t>
  </si>
  <si>
    <t>Nacrt i proračun skele treba predočiti nadzornom inženjeru te ishoditi suglasnost nadležnih službi za postavljanje skele i zauzimanje javno-prometne površine.</t>
  </si>
  <si>
    <t>Skela mora sadržavati tunel za prolaz pješaka i stanara u kuću.</t>
  </si>
  <si>
    <t xml:space="preserve">Skela mora ispunjavati slijedeće zahtjeve: </t>
  </si>
  <si>
    <t>- koristiti ispravne čelične cijevi i spojnice</t>
  </si>
  <si>
    <t>- koristiti ispravnu građu od drveta</t>
  </si>
  <si>
    <t>- fiksirati i učvrstiti skelu za fasadne zidove građevine na mjestima otvora</t>
  </si>
  <si>
    <t xml:space="preserve">- osigurati zaštitu od pada predmeta, materijala i alata sa skele, te na skelu </t>
  </si>
  <si>
    <t xml:space="preserve">  postaviti svu potrebnu signalizaciju</t>
  </si>
  <si>
    <t xml:space="preserve">Skelu izraditi od čeličnih bešavnih cijevi sa spojnim elementima. Radne platforme će se izvesti od mosnica debljine 4,8 cm i širine 25 cm. Oko radnih platformi postavlja se zaštitna ograda visine 1 m koja se sastoji od čeličnog rukohvata i ispune od čeličnih mreža. Uz podnožje ograde uz radnu platformu postaviti vertikalno mosnicu visine 20 cm. Vanjsku  stranu  skele  prekriti  jutenim ili PVC  prekrivačima i osigurati  od  udara  groma, skelu je potrebno osigurati protiv deformacija, udara vjetra u svakom polju i protiv prevrtanja. Skela se oslanja i učvršćuje vijcima M 12 preko metalnih podložnih papuča i fosni u čvrstu i stabilnu podlogu. </t>
  </si>
  <si>
    <t>Tipska fasadna skela izrađuje se iz aluminijskih H profila visine 200 cm, širine ovisno o proizvođaču skele i elemenata dijagonala za prostornu krutost skele. Gazne plohe izvode se iz tipskih radnih platformi ( čelične, drvene ili kombinirane ) ili iz dasaka platica debljine 48 mm od crnogorice II. klase max. duljine 3.50 m. Učvršćenje u objekt se vrši u visini podova tipskim sidrima.</t>
  </si>
  <si>
    <t>OPIS RADA</t>
  </si>
  <si>
    <t>Izrada skela prema opisu i pojedinim stavkama s izradom radnih podova, zaštitnih ograda (ako u pojedinim stavkama nije drugačije određeno), sidrenjem, podupiranjem i ukrućenjem skele.</t>
  </si>
  <si>
    <t>Prijenos svega potrebnog materijala (drvene građe, željeznih bešavnih cijevi, spojnih sredstava) od deponija do mjesta izrade skele, skidanje skele sa spuštanjem materijala. Čišćenje materijala, vađenje čavala, prijenos na deponiju i sortiranje.</t>
  </si>
  <si>
    <t>Izvedba svih pripremnih i pomoćnih radova na izradi skele kao: primjena odredaba važećih propisa zaštite na radu, uzimanje mjera na gradilištu, pregled prije ugradbe.</t>
  </si>
  <si>
    <t>NAČIN OBRAČUNA</t>
  </si>
  <si>
    <t>-          Lake pokretne, lake nepokretne i konzolne skele obračunavaju se po m² horizontalne projekcije skele.</t>
  </si>
  <si>
    <t>-          Prilaz na skele obračunava se po m² mjereno po visini.</t>
  </si>
  <si>
    <t>-          Zaštitne oplate na skelama obračunavaju se po m²  razvijene površine oplate.</t>
  </si>
  <si>
    <t>-          Fasadne skele obračunavaju se po m² vertikalne projekcije skele mjereno po vanjskom rubu i 1 m nad najvišom površinom.</t>
  </si>
  <si>
    <t>-          Nosive skele obračunavaju se po m³ zapremnine skele, mjereno po vanjskim konturama skele.</t>
  </si>
  <si>
    <r>
      <t>-</t>
    </r>
    <r>
      <rPr>
        <sz val="7"/>
        <rFont val="Arial"/>
        <family val="2"/>
      </rPr>
      <t xml:space="preserve">          </t>
    </r>
    <r>
      <rPr>
        <sz val="10"/>
        <rFont val="Arial"/>
        <family val="2"/>
      </rPr>
      <t>Zaštitne ograde računaju se po m ograde.</t>
    </r>
  </si>
  <si>
    <t xml:space="preserve">U jediničnu cijenu treba uključiti:
- sav rad oko postavi iskidanja skele
- izradu statičkog računa i nacrta montaže skele
- dostavu svog potrebnog materijala za postavu skele, čišćenje i odvoz smeća nakon  skidanja skele
- postavu signalizacije i njezino održavanje
- sve društvene obveze vezane za radnu snagu i materijal
- odžavanje skele za vrijeme trajanja radova
- pripremno-završne radove
- naknadu za zauzimanje javno-prometne površine  
Sve otvore na pročelju treba odmah po postavi skele zaštititi PVC folijom debljine 0,2 mm, kako prilikom otucanja žbuke ne bi došlo do oštećenja.
</t>
  </si>
  <si>
    <t>GIPSKARTONSKI I SUHOMONTAŽNI RADOVI</t>
  </si>
  <si>
    <t>Svi materijali za pregradne stijene moraju biti prvoklasni, moraju odgovarati važećim standardima, te moraju posjedovati ateste, a moraju se izvoditi prema uputama proizvođača elemenata od kojih se radovi izvode.</t>
  </si>
  <si>
    <t>MONTAŽNI ZIDOVI I ZIDNE OBLOGE</t>
  </si>
  <si>
    <t xml:space="preserve">Na podkonstrukciju se obostrano pričvršćuju gipskartonske ploče, prema opisu u stavki, pomoću vijaka za brzu ugradnju. </t>
  </si>
  <si>
    <t>Nakon montaže, spojeve zapuniti punjačem rešaka i zagladiti lopaticom. Rezani rubovi GK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</si>
  <si>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U jediničnu cijenu ulazi:</t>
  </si>
  <si>
    <r>
      <t xml:space="preserve">-          </t>
    </r>
    <r>
      <rPr>
        <sz val="10"/>
        <rFont val="Arial"/>
        <family val="2"/>
        <charset val="238"/>
      </rPr>
      <t>dobava svog materijala: nosivih i montažnih profila, GK ploča i sojinih sredstava i materijala za zapunjavanje spojeva, bandažiranje i gletanje,</t>
    </r>
  </si>
  <si>
    <r>
      <t xml:space="preserve">-          </t>
    </r>
    <r>
      <rPr>
        <sz val="10"/>
        <rFont val="Arial"/>
        <family val="2"/>
        <charset val="238"/>
      </rPr>
      <t xml:space="preserve">potrebna skela, </t>
    </r>
  </si>
  <si>
    <r>
      <t xml:space="preserve">-          </t>
    </r>
    <r>
      <rPr>
        <sz val="10"/>
        <rFont val="Arial"/>
        <family val="2"/>
        <charset val="238"/>
      </rPr>
      <t>sav rad opisan u stavci,</t>
    </r>
  </si>
  <si>
    <r>
      <t xml:space="preserve">-          </t>
    </r>
    <r>
      <rPr>
        <sz val="10"/>
        <rFont val="Arial"/>
        <family val="2"/>
        <charset val="238"/>
      </rPr>
      <t>čišćenje po završrnom  radu, s odvozom vtpadaka na gradsku deponiju,</t>
    </r>
  </si>
  <si>
    <r>
      <t xml:space="preserve">-          </t>
    </r>
    <r>
      <rPr>
        <sz val="10"/>
        <rFont val="Arial"/>
        <family val="2"/>
        <charset val="238"/>
      </rPr>
      <t>popravci štete na vlastitim i drugim radovima nastali zbog nepažnje,</t>
    </r>
  </si>
  <si>
    <r>
      <t xml:space="preserve">-          </t>
    </r>
    <r>
      <rPr>
        <sz val="10"/>
        <rFont val="Arial"/>
        <family val="2"/>
        <charset val="238"/>
      </rPr>
      <t xml:space="preserve">troškovi zaštite na radu, </t>
    </r>
  </si>
  <si>
    <r>
      <t xml:space="preserve">-          </t>
    </r>
    <r>
      <rPr>
        <sz val="10"/>
        <rFont val="Arial"/>
        <family val="2"/>
        <charset val="238"/>
      </rPr>
      <t>troškovi atesta.</t>
    </r>
  </si>
  <si>
    <t>SPUŠTENI STROPOVI</t>
  </si>
  <si>
    <t>Svi materijali za spuštene stropove moraju biti prvoklasni, moraju odgovarati važećim standardima, te moraju posjedovati ateste, a moraju se izvoditi prema uputama proizvođača elemenata od kojih se radovi izvode.</t>
  </si>
  <si>
    <t>Spušteni stropovi od glatkih gipskartonskih ploča:</t>
  </si>
  <si>
    <t>Podkonstrukcija je izrađena od profila CD 60/27 mm, tipa D112 od pocinčanog lima debljine 0.7 mm i posebnih vješača koji se vijcima u tiplama pričvršćuju o stropnu konstrukciju. Nosiva konstrukcija i podkonstrukcija  montiraju se po rasteru određenom od proizvođača spuštenog stropa</t>
  </si>
  <si>
    <t>Spoj sa zidom izvodi se UD profilima. Učvršćenje izvesti pogodnim sredstvima ovisno o materijalu zida.</t>
  </si>
  <si>
    <t>Na podkonstrukciju se posebnim samoreznim vijcima u poprečnom smjeru pričvršćuju gipskartonske ploče standardnih dimrnzija 200-300/125 cm.</t>
  </si>
  <si>
    <t>Spojevi ploča, s bandažiranjem ili bez bandažiranja, se moraju zapuniti specijalnim punilom prema preporuci proizvođača. Kod dvostrukog oblaganja stropa potrebno je obraditi i spojeve prvog sloja ploča.</t>
  </si>
  <si>
    <t>Cijelu površinu treba završno pregletati specijalnom glet masom.</t>
  </si>
  <si>
    <t>Strop mora biti potpuno ravan i ne smiju se vidjeti spojevi ploča. Spoj sa zidom ili s vertikalnim plohama stropa mora biti zapunjen masom za reške.</t>
  </si>
  <si>
    <t>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</si>
  <si>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Montirane zidne ili stropne ploče treba po montaži očistiti od eventualnih nečistoća suhim postupkom. Eventualna manja oštećenja može se otkloniti kitanjem, a kod većih je potrebno zamijeniti ploču.</t>
  </si>
  <si>
    <t>Za učvršćenje tereta za GK konstrukciju treba primijeniti specijalna pričvrsna sredstva, te se pridržavati uputa o maximalnom opterećenju.</t>
  </si>
  <si>
    <r>
      <t>-</t>
    </r>
    <r>
      <rPr>
        <sz val="7"/>
        <rFont val="Times New Roman"/>
        <family val="1"/>
        <charset val="238"/>
      </rPr>
      <t xml:space="preserve">          </t>
    </r>
    <r>
      <rPr>
        <sz val="10"/>
        <rFont val="Arial"/>
        <family val="2"/>
        <charset val="238"/>
      </rPr>
      <t>dobava svog materijala: nosivih i montažnih profila, GK ploča i sojinih sredstava i materijala za zapunjavanje spojeva, bandažiranje i gletanje,</t>
    </r>
  </si>
  <si>
    <r>
      <t>-</t>
    </r>
    <r>
      <rPr>
        <sz val="7"/>
        <rFont val="Times New Roman"/>
        <family val="1"/>
        <charset val="238"/>
      </rPr>
      <t xml:space="preserve">          </t>
    </r>
    <r>
      <rPr>
        <sz val="10"/>
        <rFont val="Arial"/>
        <family val="2"/>
        <charset val="238"/>
      </rPr>
      <t xml:space="preserve">potrebna skela, </t>
    </r>
  </si>
  <si>
    <r>
      <t>-</t>
    </r>
    <r>
      <rPr>
        <sz val="7"/>
        <rFont val="Times New Roman"/>
        <family val="1"/>
        <charset val="238"/>
      </rPr>
      <t xml:space="preserve">          </t>
    </r>
    <r>
      <rPr>
        <sz val="10"/>
        <rFont val="Arial"/>
        <family val="2"/>
        <charset val="238"/>
      </rPr>
      <t>sav rad opisan u stavci,</t>
    </r>
  </si>
  <si>
    <r>
      <t>-</t>
    </r>
    <r>
      <rPr>
        <sz val="7"/>
        <rFont val="Times New Roman"/>
        <family val="1"/>
        <charset val="238"/>
      </rPr>
      <t xml:space="preserve">          </t>
    </r>
    <r>
      <rPr>
        <sz val="10"/>
        <rFont val="Arial"/>
        <family val="2"/>
        <charset val="238"/>
      </rPr>
      <t>čišćenje po završrnom  radu, s odvozom vtpadaka na gradsku deponiju,</t>
    </r>
  </si>
  <si>
    <r>
      <t>-</t>
    </r>
    <r>
      <rPr>
        <sz val="7"/>
        <rFont val="Times New Roman"/>
        <family val="1"/>
        <charset val="238"/>
      </rPr>
      <t xml:space="preserve">          </t>
    </r>
    <r>
      <rPr>
        <sz val="10"/>
        <rFont val="Arial"/>
        <family val="2"/>
        <charset val="238"/>
      </rPr>
      <t>popravci štete na vlastitim i drugim radovima nastali zbog nepažnje,</t>
    </r>
  </si>
  <si>
    <r>
      <t>-</t>
    </r>
    <r>
      <rPr>
        <sz val="7"/>
        <rFont val="Times New Roman"/>
        <family val="1"/>
        <charset val="238"/>
      </rPr>
      <t xml:space="preserve">          </t>
    </r>
    <r>
      <rPr>
        <sz val="10"/>
        <rFont val="Arial"/>
        <family val="2"/>
        <charset val="238"/>
      </rPr>
      <t xml:space="preserve">troškovi zaštite na radu, </t>
    </r>
  </si>
  <si>
    <r>
      <t>-</t>
    </r>
    <r>
      <rPr>
        <sz val="7"/>
        <rFont val="Times New Roman"/>
        <family val="1"/>
        <charset val="238"/>
      </rPr>
      <t xml:space="preserve">          </t>
    </r>
    <r>
      <rPr>
        <sz val="10"/>
        <rFont val="Arial"/>
        <family val="2"/>
        <charset val="238"/>
      </rPr>
      <t>troškovi atesta.</t>
    </r>
  </si>
  <si>
    <t>Opločnje kamenom vršiti tamo gdje je to po projektu predviđeno, a prema opisu stavke izvršiti polaganje u pijesku, cementnom mortu, ljepljenjem, pomoću metalnih sponki ili na neki drugi način. Izvoditelj se mora pridržavati važećih propisa i standarda te tehničkih uvjeta za izvođenje kamenorezačkih radova.</t>
  </si>
  <si>
    <t>Kamenarske radove izvesti iz najboljeg materijala, solidno i precizno, a kod izvedbe treba se u potpunosti pridržavati troškovnika, nacrta i pravila dobrog zanata.</t>
  </si>
  <si>
    <t>Zabranjen je rad koji ne odgovara propisima i pravilima dobrog zanata, te je izvođač dužan bez prigovora i odštete odstraniti sve što bi bilo neispravno izvedeno.</t>
  </si>
  <si>
    <t>Prije početka radova izvođač je dužan donijeti uzorke kamena na odobrenje projektantu.</t>
  </si>
  <si>
    <t>Izvođač kamenarskih radova koji izvodi opločenje na gotovu betonsku podlogu ili gotovi zid, mora prije početka radova podlogu pregledati i sve primjedbe saopćiti nadzornom inženjeru kako bi se eventualni nedostaci mogli na vrijeme odstraniti. Nikakav naknadni prigovor neće se uzeti u obzir, već će izvođač kamenarskih radova sve popravke morati izvršiti o svom trošku.</t>
  </si>
  <si>
    <t>Prije polaganja kamena potrebno je pripremiti podlogu, tj. očistiti od prašine i masnoća. Ukoliko se kamen polaže ljepljenjem treba prema uputstvu proizvođača ljepila pripremiti smjesu, a zatim je nanositi na podlogu prvo ravnom, onda nazubljenom lopaticom kako bi se dobila točna optimalna debljina sloja ljepila. Kamenu ploču utisnuti u ljepilo.</t>
  </si>
  <si>
    <t>Kamene ploče treba brusiti nakon rezanja i polagati ih reška na rešku, sa ili bez otvorene reške. Ako se u pojedinoj stavci traži otvorena reška treba je izvesti uredno i u širini koja se u stavci traži.</t>
  </si>
  <si>
    <t>Plohe gotovog poda ili zida moraju biti potpuno ravne, kontrola libelom u svim smjerovima.</t>
  </si>
  <si>
    <t>Sve kamene ploče trebaju biti I klase, iste boje, te posve ravne i ne smiju imati pukotine na površini. Ploče koje su okrhnute ili nepravilno brušene neće se preuzeti, a ukoliko ih izvođač ugradi morati će ih na vlastiti trošak izmjeniti.</t>
  </si>
  <si>
    <t>Navedene količine u opisu radova nisu obavezne, već ih projektant može naknadno smanjiti ili povećati. Obračun će se vršiti prema stvarno izvedenim radovima i količinama. Opločenja podova i oblaganje zidova obračunat će se po m² razvijene površine opločenja, dok će se izvođenje sokla, klupčica i sl. obračunati po m², m¹ ili komadu.</t>
  </si>
  <si>
    <t>Jedinična cijena mora sadržavati:</t>
  </si>
  <si>
    <t>donošenje uzoraka na uvid</t>
  </si>
  <si>
    <t>kontrola i uzimanje mjera na objektu</t>
  </si>
  <si>
    <t>sav potreban materijal; kamene ploče, ljepilo, metalne sponke i td.</t>
  </si>
  <si>
    <t>sav potreban rad</t>
  </si>
  <si>
    <r>
      <t xml:space="preserve"> </t>
    </r>
    <r>
      <rPr>
        <sz val="10"/>
        <rFont val="Arial"/>
        <family val="2"/>
        <charset val="238"/>
      </rPr>
      <t>transportne troškove</t>
    </r>
  </si>
  <si>
    <r>
      <t xml:space="preserve"> </t>
    </r>
    <r>
      <rPr>
        <sz val="10"/>
        <rFont val="Arial"/>
        <family val="2"/>
        <charset val="238"/>
      </rPr>
      <t>čišćenje prostorija po završenom radu s uklanjanjem šute i svih  otpadaka</t>
    </r>
  </si>
  <si>
    <t>popravak štete učinjene na svojim ili tuđim radovima pri radu iz nepažnje.</t>
  </si>
  <si>
    <t>Sav upotrebljeni materijal i finalni građevinski proizvodi moraju odgovarati postojećim tehničkim propisima i normama.</t>
  </si>
  <si>
    <t>Prilikom izvedbe stolarskih radova treba se u svemu pridržavati slijedećih propisa i normi:</t>
  </si>
  <si>
    <t>- Pravilnik o zaštiti na radu u građevinarstvu,</t>
  </si>
  <si>
    <t>- Pravilnik o tehničkim mjerama i uvjetima za završne radove u građevinarstvu,</t>
  </si>
  <si>
    <t>- Tehnički uvjeti za izvođenje stolarskih radova</t>
  </si>
  <si>
    <t>- Norme :</t>
  </si>
  <si>
    <t>Obrada stolarskih stavaka:</t>
  </si>
  <si>
    <t>- unutarnja vrata izvesti tipska, šperana, puna ili ostakljena; ostakljene nadsvijetla ravnim vučenim staklom,</t>
  </si>
  <si>
    <t>- pokrivne letvice i letvice za ostakljenje izvesti od punog drveta,</t>
  </si>
  <si>
    <t>- unutarnje dovratnike i vratna krila ličiti lak poluretanskim bojama, po odabiru pojektanta, sve u radionici / termo lakirnici</t>
  </si>
  <si>
    <t>U cijenu pojedine stolarske stavke ulazi:</t>
  </si>
  <si>
    <t>- izrada i ugradnja stolarskih elemenata,</t>
  </si>
  <si>
    <t>- sav vanjski i unutarnji, vertikalni i horizontalni transport,</t>
  </si>
  <si>
    <t>- ostakljenje,</t>
  </si>
  <si>
    <t>- okov i spojna sredstva,</t>
  </si>
  <si>
    <t>- ličenje i bojenje sa svim predradnjama,</t>
  </si>
  <si>
    <t xml:space="preserve">- sav sitni i spojni materijal i naknada za alat i strojeve. </t>
  </si>
  <si>
    <t>- čišćenje po završrnom  radu, s odvozom vtpadaka na gradsku deponiju,</t>
  </si>
  <si>
    <t>- popravci štete na vlastitim i drugim radovima nastali zbog nepažnje,</t>
  </si>
  <si>
    <r>
      <t>- </t>
    </r>
    <r>
      <rPr>
        <sz val="10"/>
        <rFont val="Arial"/>
        <family val="2"/>
        <charset val="238"/>
      </rPr>
      <t xml:space="preserve">troškovi zaštite na radu, </t>
    </r>
  </si>
  <si>
    <r>
      <t>- </t>
    </r>
    <r>
      <rPr>
        <sz val="10"/>
        <rFont val="Arial"/>
        <family val="2"/>
        <charset val="238"/>
      </rPr>
      <t>troškovi atesta.</t>
    </r>
  </si>
  <si>
    <t xml:space="preserve">Sve radove treba izvoditi po izvedbenim nacrtima, opisima radova u troškovniku, te uputama projektanta i nadzornog organa. Sav upotrebljeni materijal treba zadovoljavati postojeće uzance i propise, a posebno: </t>
  </si>
  <si>
    <t>Pravilnik o tehničkim mjerama i uvjetima za završne radove u građevinarstvu,</t>
  </si>
  <si>
    <t>Ukoliko opis neke od vrste dovodi do sumnje u način izvedbe, izvođač treba pravovremeno tražiti objašnjenje od projektanta.</t>
  </si>
  <si>
    <t>U jediničnu cijenu svake vrste radova treba uklkjučiti: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jedinice vrste rada prema opisu u troškovniku.</t>
  </si>
  <si>
    <t>Izvedeni rad i upotrebljeni materijal mora u svemu (vrsti, boji i kvaliteti) biti jednak uzorku, što ga odabere projektant od najmanje 5 uzoraka, koje proizvođač izrađuje bez naplete. Materijal za izvedbu soboslikarskih-ličilačkih radova je naveden u stavkama troškovnika.</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</si>
  <si>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</si>
  <si>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bojom za unutarnje radove.</t>
  </si>
  <si>
    <t xml:space="preserve">Betonske površine zidova, stropova, podova, obradit će se prema potrebi gletafiksom, a zatim bojiti premazom betonplastike. </t>
  </si>
  <si>
    <t>Svi premazi izvode se najmanje s tri premazivanja i to: osnovnim ili podložnim slojem, zaštitnim premazom i završnim premazom, ako to u troškovniku nije drugačije označeno. Svako od tih premazivanja mora biti čvrsto povezano za podlogu na koju se nanosi.</t>
  </si>
  <si>
    <t>Prilikom izvođenja, utvrđivanja kvalitete izvedbe i obračuna vrijede uvjeti iz knjižice SB  "Soboslikarsko-ličilački radovi" izdanje R. Hrvatske.</t>
  </si>
  <si>
    <t>PRIPREMNI RADOVI S RUŠENJEM I ISKOPOM</t>
  </si>
  <si>
    <t>GRAĐEVINSKO - OBRTNIČKI RADOVI UKUPNO</t>
  </si>
  <si>
    <t>NAPOMENE :
Izvedbom radova po navedenom redoslijedu uz stalni oprez i nadzor stručne osobe, omogućen je siguran način rušenja bez opasnosti po ljude ili opremu. Jediničnom cijenom obuhvaćeno je:
  -sav rad i materijal
  -svi transporti
  -sva potrebna priručna sredstva za izvođenje radova
  -sva podupiranja i razupiranja ako su potrebna
  -zaštitne mjere kod eventualne pojave vode
  -održavanje čistoće na vanjskim putevima kroz koje se prolazi
 - transport materijala s gradilišta i na gradilište</t>
  </si>
  <si>
    <t>Sve radove treba izvesti prema nacrtima, opisima troškovnika, postojećim tehničkim propisima te uputama projektanta i nadzornog inženjera.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t>
  </si>
  <si>
    <t>NAPOMENE :
Gipsarski radovi obuhvaćaju izradu laganih montažnih i montažno-demontažnih stropova i izradu pregradnih stijena od građevinskih ploča kojima je glavna
komponenta gips. Gips kartonske ploče sastoje se od gipsa debljine 9, 12.5, 15 mm, obostrano zaštićenog / armiranog kartonom. Izvode se kao:
- standardne (GK) – za suhe prostore,
- vodootporne (GKI) – za vlažne prostore,
te se postavljaju na metalnu pocinčanu konstrukciju. U cijenu gipsarskih radova ulazi i fugiranje i gletanje, te su GKP po završetku radova potpuno spremne za ličenje bez potrebe za ličilačkom pripremom zida. Vezu sa žbukom potrebno je obraditi posebnim elastičnim kitovima da se spriječi pucanje.</t>
  </si>
  <si>
    <t>Cijenom obuhvatiti sav potreban transport, materijal i rad do konačne propisane gotovosti i prema naputcima i detaljima u uvodnom dijelu sa uključenjem u jediničnu cijenu, brtvljenja na sudarima s drugim plohama, gletanjem spojeva ploča i neravnina u pločama. Svi izvedbeni detalji u dogovoru s projektantom. Sve radove izvesti prema uputama proizvođača. Obavezan uvid u grafičku dokumentaciju. Obavezna izmjera na licu mjesta.</t>
  </si>
  <si>
    <t>NAPOMENE :</t>
  </si>
  <si>
    <t>Sav materijal koji će se upotrijebiti, kao i pomoćni materijal, rad i pomoćni rad mora u svemu odgovarati standardima, propisima i tehničkim uvjetima. Tijekom izvođenja radova treba obratiti pažnju na atmosferske prilike.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pravovremeno upozoriti naručitelja radova.</t>
  </si>
  <si>
    <t xml:space="preserve">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t>
  </si>
  <si>
    <t>Unutrašnji zidovi prostorija prvo se izravnavaju, gletaju specijalnim postavama koje moraju dobro prilijegati na podlogu i nakon sušenja tvoriti vrlo čvrstu podlogu za bojanje disperzivnim bojama. Zabranjeno je bacati u kanalizaciju i sanitarne ureñaje ostatke boje, vapna, gipsa, kita i drugog materijala.</t>
  </si>
  <si>
    <t>Ličenje unutarnjih zidova izvodi se slijedećim redoslijedom:
-  priprema podloge (po potrebi pranje i struganje starog naliča, primer, kitanje i zatvaranje rupa, gletanje, brušenje i sl.tome)
- dvokratno ili trokratno ličenje – nanošenje boje četkama, valjcima ili dr.</t>
  </si>
  <si>
    <t>Stolarski elementi se izrađuju prema shemama stolarije i detaljima, te u dogovoru s projektantom i nadzornim inženjerom. Prije izvedbe i ugradnje stolarije obavezna izmjera na licu mjesta. Svaka stavka obuhvaća dobavu (izradu) i ugradnju, pripasivanje na licu mjesta, potreban okov, pričvrsna i spojna sredstva te ostakljenja.</t>
  </si>
  <si>
    <t>REKAPITULACIJA GRAĐEVINSKO - OBRTNIČKI RADOVI</t>
  </si>
  <si>
    <t>3. KRILO</t>
  </si>
  <si>
    <t>opis stavke</t>
  </si>
  <si>
    <t>jedinica</t>
  </si>
  <si>
    <t>količina</t>
  </si>
  <si>
    <t>ukupno</t>
  </si>
  <si>
    <t>jed. cijena</t>
  </si>
  <si>
    <t>r.br.</t>
  </si>
  <si>
    <t>Pomoć osigurati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</si>
  <si>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</si>
  <si>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Svi radovi moraju biti izvedeni solidno prema opisu, izvedbenim i armaturnim nacrtima i statičkom proračunu. Sve se ovo odnosi i na radove obrtnika. Zbog toga je potrebno da izvođač ugovara radove s obrtnicima u smislu ovih općih uvjeta.</t>
  </si>
  <si>
    <r>
      <rPr>
        <b/>
        <u/>
        <sz val="10"/>
        <rFont val="Arial"/>
        <family val="2"/>
      </rPr>
      <t>OPĆA NAPOMENA</t>
    </r>
    <r>
      <rPr>
        <sz val="10"/>
        <rFont val="Arial"/>
        <family val="2"/>
      </rPr>
      <t xml:space="preserve">
Odvoz smeća i ambalaže, te sveg ostalog otpadnog materijala tijekom izvođenja radova na gradsku deponiju po izboru izvođača uključen je jedinične cijene i neće se posebno priznavati! Troškovnikom je predviđen samo odvoz nakon završnog čišćenja prije primopredaje objekta investitoru u fiksnom pušalnom iznosu te se neće priznavati količine preko navedene u predmetnoj stavci!</t>
    </r>
  </si>
  <si>
    <r>
      <rPr>
        <b/>
        <sz val="10"/>
        <rFont val="Arial"/>
        <family val="2"/>
      </rPr>
      <t>a.</t>
    </r>
    <r>
      <rPr>
        <sz val="10"/>
        <rFont val="Arial"/>
        <family val="2"/>
      </rPr>
      <t xml:space="preserve"> Beton proizveden prema odredbama Tehničkog propisa za betonske konstrukcije (NN br. 139/09, 14/10, 125/10, 136/12) i ovih tehničkih uvjeta ugrađuje se u betonsku konstrukciju prema projektu, normi HRN EN 13670-1 ili jednakovrijedno, normama na koje ta norma upućuje.
U projektu je specificiran razred tlačne čvrstoće (marka betona prema prilogu H TPBK iz NN 139/09, 14/10, 125/10 i 136/12), i to kao karakteristična vrijednost 95%-tne vjerojatnosti s kriterijima sukladnosti prema normi HRN EN 206-1 ili jednakovrijedno. </t>
    </r>
  </si>
  <si>
    <r>
      <rPr>
        <b/>
        <sz val="10"/>
        <rFont val="Arial"/>
        <family val="2"/>
      </rPr>
      <t>b.</t>
    </r>
    <r>
      <rPr>
        <sz val="10"/>
        <rFont val="Arial"/>
        <family val="2"/>
      </rPr>
      <t xml:space="preserve"> Izvođač mora prema normi HRN EN 13670:2010 ili jednakovrijedno prije početka ugradnje provjeriti je li beton u skladu sa zahtjevima iz projekta betonske konstrukcije, te je li tijekom transporta betona došlo do promjene njegovih svojstava koja bi bila od utjecaja na tehnička svojstva betonske konstrukcije.</t>
    </r>
  </si>
  <si>
    <r>
      <rPr>
        <b/>
        <sz val="10"/>
        <rFont val="Arial"/>
        <family val="2"/>
      </rPr>
      <t xml:space="preserve">c. </t>
    </r>
    <r>
      <rPr>
        <sz val="10"/>
        <rFont val="Arial"/>
        <family val="2"/>
      </rPr>
      <t>Kontrolni postupak utvrđivanja svojstava svježeg betona provodi se na uzorcima koji se uzimaju neposredno prije ugradnje betona u betonsku konstrukciju u skladu sa zahtjevima norme HRN EN 13670:2010 ili jednakovrijedno i projekta betonske konstrukcije, a najmanje pregledom svake otpremnice i vizualnom kontrolom konzistencije kod svake dopreme (svakog vozila) te kod opravdane sumnje ispitivanjem konzistencije istim postupkom kojim je ispitana u proizvodnji.</t>
    </r>
  </si>
  <si>
    <t>d. 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
d.1. Ako je količina ugrađenog betona veća od 100 m³, za svakih slijedećih ugrađenih 100 m³ uzima se po jedan dodatni uzorak betona.
d.2.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 
d.3. Kontrolni postupak utvrđivanja tlačne čvrstoće očvrsnulog betona ocjenjivanjem rezultata ispitivanja uzoraka i dokazivanje karakteristične tlačne čvrstoće betona provodi se odgovarajućom primjenom kriterija iz Dodataka B norme HRN EN 206-1 ili jednakovrijedno »Ispitivanje identičnosti tlačne čvrstoće«.</t>
  </si>
  <si>
    <r>
      <rPr>
        <b/>
        <sz val="10"/>
        <rFont val="Arial"/>
        <family val="2"/>
      </rPr>
      <t>e.</t>
    </r>
    <r>
      <rPr>
        <sz val="10"/>
        <rFont val="Arial"/>
        <family val="2"/>
      </rPr>
      <t xml:space="preserve"> Kontrolni postupak utvrđivanja tlačne čvrstoće očvrsnulog betona ugrađenog u pojedini elemenbetonske konstrukcije u slučaju sumnje, provodi se kontrolnim ispitivanjem na mjestu koje se određuje natemelju podataka iz točke d.2..</t>
    </r>
  </si>
  <si>
    <r>
      <rPr>
        <b/>
        <sz val="10"/>
        <rFont val="Arial"/>
        <family val="2"/>
      </rPr>
      <t xml:space="preserve">f. </t>
    </r>
    <r>
      <rPr>
        <sz val="10"/>
        <rFont val="Arial"/>
        <family val="2"/>
      </rPr>
      <t>Za slučaj nepotvrđivanja zahtijevanog razreda tlačne čvrstoće betona treba na dijelu konstrukcije  u  koji je  ugrađen  beton  nedokazanog  razreda  tlačne   čvrstoće  provesti naknadno ispitivanje tlačne čvrstoće betona u konstrukciji prema HRN EN 12504-1 ili jednakovrijedno i ocjenu sukladnosti prema HRN EN 13791 ili jednakovrijedno.</t>
    </r>
  </si>
  <si>
    <t xml:space="preserve">- Tehnički propis za betonske konstrukcije (NN br. 139/09, 14/10, 125/10, 136/12). Kontrola cementa provodi se u centralnoj betonari (tvornici betona), u betonari pogona za predgotovljene elemente i u betonari na gradilištu prema normi HRN EN 206-1 ili jednakovrijedno. </t>
  </si>
  <si>
    <t xml:space="preserve">- HRN EN 12620:2013 Agregati za beton (EN 12620:2013) ili jednakovrijedno
- HRN EN 13055-1:2003/AC:2006 ili jednakovrijedno Lagani agregati – 1. dio: Lagani agregati za beton, mort i mort za zalijevanje (EN 13055-1:2002/AC:2004 ili jednakovrijedno).
</t>
  </si>
  <si>
    <t>- HRN EN 1008:2002 ili jednakovrijedno Voda za pripremu betona – Specifikacija za uzrokovanje, ispitivanje i potvrđivanje prikladnosti vode, uključujući vodu za pranje iz instalacija za otpadnu vodu u industriji betona kao vode za pripremu betona (EN 1008:2002 ili jednakovrijedno).</t>
  </si>
  <si>
    <t>Dodaci betonu moraju zadovoljavati uvjete kvalitete prema HRN EN 480 ili jednakovrijedno. Za upotrebu bilo kojeg dodatka betonu mora se pribaviti mišljenje projektanta konstrukcije.</t>
  </si>
  <si>
    <t xml:space="preserve">Tehnička svojstva i drugi zahtjevi te potvrđivanje sukladnosti betona određuje se odnosno provode prema normi HRN EN 206-1:2006 ili jednakovrijedno Beton - 1. dio: Specifikacije, svojstva, proizvodnja i sukladnost.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Tehnička svojstva i drugi zahtjevi te potvrđivanje sukladnosti betona određuje se odnosno provode prema normi HRN EN 206-1:2006 ili jednakovrijedno Beton - 1. dio: Specifikacije, svojstva, proizvodnja i sukladnost.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
  </si>
  <si>
    <t>Puna opeka od gline - HRN B.D1.011 ili jednakovrijedno</t>
  </si>
  <si>
    <t>Fasadna puna opeka - HRN B.D1.013 ili jednakovrijedno</t>
  </si>
  <si>
    <t>Šuplja opeka i blokovi od gline - HRN B.D1.015 ili jednakovrijedno</t>
  </si>
  <si>
    <t>Šuplje pregradne ploče od gline - HRN B.D1.022 ili jednakovrijedno</t>
  </si>
  <si>
    <t>Puni blokovi od laganog betona - HRN U.N1.011 ili jednakovrijedno</t>
  </si>
  <si>
    <t>Šuplji blokovi od laganog betona - HRN U.N1.020 ili jednakovrijedno</t>
  </si>
  <si>
    <t>Šuplji betonski blokovi - HRN U.N1.100 ili jednakovrijedno</t>
  </si>
  <si>
    <t>Blokovi za montažne stropove - HRN B.D1.030 ili jednakovrijedno</t>
  </si>
  <si>
    <t>Mort za zidanje - HRN U.m².010 ili jednakovrijedno</t>
  </si>
  <si>
    <t>Mort za žbukanje - HRN U.m².012 ili jednakovrijedno</t>
  </si>
  <si>
    <t>Cement - HRN B.C1.010, 011, 012 ili jednakovrijedno</t>
  </si>
  <si>
    <t>Gašeni kreč - HRN B.O1.020 ili jednakovrijedno</t>
  </si>
  <si>
    <t>Pijesak - HRN U.m².010, 012 ili jednakovrijedno</t>
  </si>
  <si>
    <t>Voda - HRN U.m².010 ili jednakovrijedno</t>
  </si>
  <si>
    <t>Sav materijal za izolaciju treba biti prvorazredne kvalitete, te odgovarati postojećim propisima i standardima HRN-i ili jednakovrijedno.</t>
  </si>
  <si>
    <t>Obračun se vrši prema postojećim normama GN 301,5 ili jednakovrijedno.</t>
  </si>
  <si>
    <t>Montižni zidovi sistema izvode se od nosivih CW profila od pocinčanog lima debljine 0.6 mm, presjeka 75/100 mm na maksimalnom razmaku 41,7 – 62,5 cm određenom po proizvođaču, s domjom i gornjom vodilicom od UW profila. Između profila se umeće mineralna vuna debljine 6 cm, s osiguranjem od micanja. Na spoju sa zidom, stropom i podom na profile se nanosi brtvena masa, a isti se pričvršćuju odgovarajućim pričvrsnim elementima.</t>
  </si>
  <si>
    <t>Spušteni stropovi od gipskartonskih ploča sastoje se od metalne podkonstrukcije, nosivih i montažnih profila i gipskartonskih ploča.</t>
  </si>
  <si>
    <t>Kod izvedbe spuštenog stropa potrebno se pridržavati svih uputa proivođača, naročito kod uskladištenja  ploča i uvjeta temperature i vlažnosti zraka prostora u kojima će se izvoditi spušteni strop ili pregradna stijena (temperatura se smije kretati od 11 do 35º i relativna vlažnost zraka do 70 %). Ploče treba zaštiti od kondenzne vlage. Ploče trebaju prije izvedbe biti na mjestu ugradnje najmanje 24 sata, da bi se prilagodile mikroklimatskim uvjetima prostora.</t>
  </si>
  <si>
    <t>Ljepilo mora odgovarati važećem standardu HRN U.F2.011 ili jednakovrijedno.</t>
  </si>
  <si>
    <t>Kod polaganja kamenih ploča na pod ljepljenjem prethodno treba provjeriti ravninu poda. Kod odstupanja većih od 0,5 cm potrebno je izvesti sloj za izravnanje posebnom masom za izravnanje, a što će se utvrditi pregledom i upisom u građevinski dnevnik od strane nadzornog inženjera. Nakon završenog polaganja ploča izvršiti fugiranje masom za fugiranje u boji po izboru projektanta, ukoliko su ploče položene s otvorenom reškom.</t>
  </si>
  <si>
    <t>- HRN D.E1.011 ili jednakovrijedno kvaliteta materijala za unutrašnju stolariju,</t>
  </si>
  <si>
    <t>- HRN D.E1.012 ili jednakovrijedno osnovni materijali za vanjsku stolariju,</t>
  </si>
  <si>
    <t>- građevna stolarija D.E1.001, 009 do 192 ili jednakovrijedno,</t>
  </si>
  <si>
    <t>- puno drvo za izvedbu D.C5.020 do 041 ili jednakovrijedno,</t>
  </si>
  <si>
    <t>- razne ploče za izvedbu (furnir, stolarske kombinirane) D.C5.040 do 042 i 044 ili jednakovrijedno,</t>
  </si>
  <si>
    <t>- staklo B.E1.011, 050, 080 ili jednakovrijedno</t>
  </si>
  <si>
    <t>- okov (brave, štitnici, spojnice, zatvarači, zasuni, prihvatne ploče, vodilice) M.K3.020 do 022; 025 do 031; 032 do 324 ili jednakovrijedno,</t>
  </si>
  <si>
    <t>- zaštita stolarije D.T4.027, 028, 039 ili jednakovrijedno,</t>
  </si>
  <si>
    <t>- završna obrada stolarije H.C.002, H.C1.001, 002; 010 do 034, H.C5.020, H.C6.050, H.C7.031 do 035, 050; H.C8.030 do 064, 201 do 214 ili jednakovrijedno</t>
  </si>
  <si>
    <t>- ljepila H.K1.041 do 045, H.K2.021 do 025, H.K8.020 do 026 ili jednakovrijedno,</t>
  </si>
  <si>
    <t>- ispitivanje stolarije  D.E8.001 do 193, 235 ili jednakovrijedno,</t>
  </si>
  <si>
    <t>- staklarski kit  H.C6.050 ili jednakovrijedno</t>
  </si>
  <si>
    <t>Elemente ugrađivati po principu suhe ugradbe, sa svim potrebnim odgovarajućim letvama, sidrima i ispunom izolacionim materijalom za brtvljenje, te trajnoelastičnim kitom. Metalni dijelovi zaštićeni antikorozivno.
Sve stolarske radove potrebno je izvesti prema šemama, detaljima i uputama projektanta. Izvođač mora nuditi kompletnu izvedbu s ostakljenjem, okovom, spojnim sredstvima i vanjskom zaštitom, što sve ulazi u cijenu stavke. Izvođač radova mora izraditi detaljne nacrte za svaku poziciju i riješiti način pričvršćenja pri ugradbi, a nacrte ovjeriti kod projektanta ili nadzornog inženjera i uskladiti s ostalim projektima. Eventualne zidarske pripomoći kod ugradnje snosi izvođač stolarije, osim ako to nije drugačije navedeno. Sve mjere zidarskih otvora potrebno je OBAVEZNO prekontrolirati na građevini prije izrade stolarskih elemenata. Sva brtvljenja na spoju sa zidom izvesti pur pjenom.</t>
  </si>
  <si>
    <t>Sva opločenja zidova, podova i sl. izvesti tamo gdje je to po projektu predviđeno. Izvedba mora zadovoljiti propise HRN U.F2.011 ili jednakovrijedno.</t>
  </si>
  <si>
    <t>neglazirane podne pločice                          - HRN B.D1.310,  320,  322 ili jednakovrijedno</t>
  </si>
  <si>
    <t>fasadne i podne pločice vučene i prešane   - HRN B.D1.335.334 ili jednakovrijedno</t>
  </si>
  <si>
    <t>fasadne keramičke pločice                         - HRN B.D8.050 ili jednakovrijedno</t>
  </si>
  <si>
    <t>glazirane podne pločice                             - HRN B.D1.305, 306 i HRN B.D8.460, 052 ili jednakovrijedno</t>
  </si>
  <si>
    <t>glazirane zidne pločice                               - HRN B.D1.300, 301 i HRN B.D8.460, 052 ili jednakovrijedno</t>
  </si>
  <si>
    <t>cement  - HRN B.C1.010  - 015 ili jednakovrijedno</t>
  </si>
  <si>
    <t xml:space="preserve">Sav vezni materijal, ljepila, zaptivni materijal i pomoćna sredstva HRN U.F2.011 ili jednakovrijedno. </t>
  </si>
  <si>
    <t>Način izvedbe i ugradbe, preuzimanje i priprema podloge te način obračuna u svemu prema postojećim normama za izvođenje završnih radova u građevinarstvu TU-IX ili jednakovrijedno.</t>
  </si>
  <si>
    <t>Tehnički uvjeti za izvođenje soboslikarskih -ličilačkih radova HRN U.F.2.015 ili jednakovrijedno.</t>
  </si>
  <si>
    <t>Pažljivo skidanje-rušenje obloge od gipkartonskih ploča s potkonstrukcijom ispred pregradnog zida s hodnikom u sobi 033. Uključivo i uklanjanje drvenih ugradbenih ormara te dva digestora obloženih pregradom.</t>
  </si>
  <si>
    <t>- protukliznost prema EN 13893: DS ili jednakovrijedno</t>
  </si>
  <si>
    <t>- otpornost na abraziju ISO 4649: 140 mm³ ili jednakovrijedno</t>
  </si>
  <si>
    <t>- otpornost na habanje EN 685: 34 (extra heavy) ili jednakovrijedno</t>
  </si>
  <si>
    <t>U cijenu uključene sve potrebne predradnje, sav potreban rad, materijal i skela.</t>
  </si>
  <si>
    <t>Bojanje žbukanih zidova i zidova od gipskartnskih ploča te stropova disperzivnom bijelom bojom za unutrašnje prostore, uključujući i impregnaciju.</t>
  </si>
  <si>
    <t>Dobava i ugradnja revizionog okvira s metalnim okvirom na rub otvora u spuštenom stropu sobe 033.</t>
  </si>
  <si>
    <t>Izrada, dobava i ugradnja uradbenih drvenih ormara u sobi 033. Ormar s policama i dva para zaokretnih vrata, dimenzija 110x240 cm. Ugradba u zidani pregradni zid, izvedba od dasaka debljine 18-20 mm. Vratno krilo ravno. Standardni okov. U cijeni komplet funkcionalna, završno ugrađena i obrađena stavka. Izvesti po shemi stolarije, detalji i oblikovanje po uzoru na izvornu stolariju. Nijansu boje i okov određuje investitor.</t>
  </si>
  <si>
    <t>Obloga špaleta.</t>
  </si>
  <si>
    <t>Dobava materijala i izvođenje obloge špaleta u sobi 033 od gipskartonskih ploča. Ukupna debljina špalete cca 15,0 cm, potkonstrukcija tipski metalni profili. Obloga dvostruka 2xGK ploče 12,5 mm.</t>
  </si>
  <si>
    <t>U cijenu uključiti potkonstrukciju, gletanje i bandažiranje te sav potreban rad, materijal i transport. Vidljive vertikalne i horizontalne bridove potrebno je izvesti kutnim profilom, bandažirati te oštro obraditi. Zid se izvodi do stanja gotovosti za izvedbu soboslikarsko-ličilačkih radova. Obračun po m' izvedene špalete, u cijeni i radna skela.</t>
  </si>
  <si>
    <t>Pažljivo skidanje-rušenje postojećeg pregradnog zida od opeke debljine 15 cm. Istočni zid prostorije 033.</t>
  </si>
  <si>
    <t>Obijanje žbuke pregradnog zida između sobe 033 i hodnika. Čišćenje od prašine, odstranjivanje raspucalih i olabavljenih dijelova cigle i morta. Izdubiti horizontalne fuge na svakih 40 cm visine radi ugradnje armature (posebna stavka). Stavka obuhvaća i čišćenje podloge i fuga čeličnim četkama od svih ostataka žbuke.</t>
  </si>
  <si>
    <t>Sve pripremne radove za sanaciju zidova izvoditi prema Stručnom mišljenju o mehaničkoj otpornosti i stabilnosti nakon potresa u Zagrebu 22.03.2020. i nakon potresa u Petrinji 29.12.2020, TD: 12/2021, IVKO d.o.o. te uz nadzor konstruktera.</t>
  </si>
  <si>
    <t>Sve radove na sanaciji zidova izvoditi prema Stručnom mišljenju o mehaničkoj otpornosti i stabilnosti nakon potresa u Zagrebu 22.03.2020. i nakon potresa u Petrinji 29.12.2020, TD: 12/2021, IVKO d.o.o. te uz nadzor konstruktera.</t>
  </si>
  <si>
    <t>Dobava i montaža pokretne dizalice za sobu 045. Dizalica od aluminijskih cijevi, dva trokutasta nosača na kotačima i nosiva greda s koloturom i kukom. Visina dizalice u radnom stanju max 300 cm, pri čemu je minimalna visina do kuke 230 cm. Radni raspon nosive grede 100 cm, nosivost dizalice 500 kg. Obračun po kom.</t>
  </si>
  <si>
    <t>- klasa otpornosti na požar: Bfl-s1prema EN13501-1 ili jednakovrijedno</t>
  </si>
  <si>
    <t>- vrsta podne obloge:  homogena</t>
  </si>
  <si>
    <t>- debljina: 3,5- 4,0 mm</t>
  </si>
  <si>
    <t>- ukupna masa: 5.000 - 6.000 g/m2</t>
  </si>
  <si>
    <t>- toplinska otpornost prema EN 12667 ili jednakovrijedno pribl. 0.022 m2 K/W</t>
  </si>
  <si>
    <t>- otporna na niske temperature (prolijevanje tekućeg dušika)</t>
  </si>
  <si>
    <t>- građevinska klasa prema ISO 10874 ili jednakovrijedno: 34 (commercial) / 43 (industrial)</t>
  </si>
  <si>
    <r>
      <t xml:space="preserve">Dobava i postava trajno antistatične elastične glatke podne obloge od sintetičkog kaučuka u pločama dimenzije 100x100 cm u sobi 033. Podna obloga mora imati ekstremnu otpornost na habanje. Podna obloga se cijelom površinom lijepi za podlogu specijalnim ljepilom prema preporuci proizvođača. Boja po izboru investitora.
</t>
    </r>
    <r>
      <rPr>
        <b/>
        <sz val="10"/>
        <color rgb="FF000000"/>
        <rFont val="Calibri"/>
        <family val="2"/>
        <scheme val="minor"/>
      </rPr>
      <t>Obavezno dostaviti uzorak obloge investitoru na odobrenje.</t>
    </r>
    <r>
      <rPr>
        <sz val="10"/>
        <color rgb="FF000000"/>
        <rFont val="Calibri"/>
        <family val="2"/>
        <scheme val="minor"/>
      </rPr>
      <t xml:space="preserve"> Podna obloga mora imati sljedeća minimalna svojstva:</t>
    </r>
  </si>
  <si>
    <t xml:space="preserve"> Obračun po m² gotove podne obloge, uključivo sav pribor i materijal.</t>
  </si>
  <si>
    <t>6. SPECIFIKACIJA OPREME, MATERIJALA I RADOVA</t>
  </si>
  <si>
    <r>
      <t>6.1</t>
    </r>
    <r>
      <rPr>
        <b/>
        <sz val="7"/>
        <color indexed="8"/>
        <rFont val="Times New Roman"/>
        <family val="1"/>
        <charset val="238"/>
      </rPr>
      <t xml:space="preserve">    </t>
    </r>
    <r>
      <rPr>
        <b/>
        <sz val="12"/>
        <color indexed="8"/>
        <rFont val="Tahoma"/>
        <family val="2"/>
        <charset val="238"/>
      </rPr>
      <t>RAZVOD NT HELIJA</t>
    </r>
  </si>
  <si>
    <t>Poz</t>
  </si>
  <si>
    <t>Vrsta i opis rada</t>
  </si>
  <si>
    <t>Jed.</t>
  </si>
  <si>
    <t>Kol.</t>
  </si>
  <si>
    <t>Jedinična</t>
  </si>
  <si>
    <t>Ukupno</t>
  </si>
  <si>
    <t>mjera</t>
  </si>
  <si>
    <t>cijena [kn]</t>
  </si>
  <si>
    <t>[kn]</t>
  </si>
  <si>
    <t>NAPOMENA: U prostoriji III-033 i III-045 u 3.KRILU izvodi se dodatni instalaciju za povrat NT Helija od Cu cijevi. Povrat NT  Helija spaja se na postojeću instalaciju vođenu u spuštenom stropu podruma KRILA 3 do KRILA 2 od Cu cijevi Ø54x2. Novi razvod Cu cijevi spja se lemljenjem a spojevi sa armaturom spojnicama. Prije  početka izvedbe dogovoriti sa Korisnikom točna mjesta i priključke!</t>
  </si>
  <si>
    <t xml:space="preserve"> 1.1</t>
  </si>
  <si>
    <r>
      <t>BAKRENE CIJEVI</t>
    </r>
    <r>
      <rPr>
        <sz val="10"/>
        <color indexed="8"/>
        <rFont val="Tahoma"/>
        <family val="2"/>
        <charset val="238"/>
      </rPr>
      <t xml:space="preserve"> za povrat niskotlačnog recikliranog helija prema EN 1057 slijedećih dimenzija:</t>
    </r>
  </si>
  <si>
    <r>
      <rPr>
        <sz val="10"/>
        <color indexed="8"/>
        <rFont val="Technic"/>
        <charset val="2"/>
      </rPr>
      <t>Ø</t>
    </r>
    <r>
      <rPr>
        <sz val="10"/>
        <color indexed="8"/>
        <rFont val="Tahoma"/>
        <family val="2"/>
        <charset val="238"/>
      </rPr>
      <t xml:space="preserve">54 x 2,0           </t>
    </r>
  </si>
  <si>
    <t>m</t>
  </si>
  <si>
    <r>
      <rPr>
        <sz val="10"/>
        <color indexed="8"/>
        <rFont val="Technic"/>
        <charset val="2"/>
      </rPr>
      <t>Ø</t>
    </r>
    <r>
      <rPr>
        <sz val="10"/>
        <color indexed="8"/>
        <rFont val="Tahoma"/>
        <family val="2"/>
        <charset val="238"/>
      </rPr>
      <t xml:space="preserve">35 x 1,5       </t>
    </r>
  </si>
  <si>
    <t>NAPOMENA: Spajanje cijevi i spojnica izvodi se lemljenjem</t>
  </si>
  <si>
    <t xml:space="preserve"> 1.2</t>
  </si>
  <si>
    <r>
      <rPr>
        <b/>
        <sz val="10"/>
        <color indexed="8"/>
        <rFont val="Tahoma"/>
        <family val="2"/>
        <charset val="238"/>
      </rPr>
      <t>ARMATURA</t>
    </r>
    <r>
      <rPr>
        <sz val="10"/>
        <color indexed="8"/>
        <rFont val="Tahoma"/>
        <family val="2"/>
        <charset val="238"/>
      </rPr>
      <t xml:space="preserve"> za niskotlačni He u izvedbi NP 6 sa nastavcima</t>
    </r>
  </si>
  <si>
    <t xml:space="preserve"> </t>
  </si>
  <si>
    <t xml:space="preserve"> - ravni kuglasti ventil 2"</t>
  </si>
  <si>
    <t xml:space="preserve"> - ravni kuglasti ventil 1"</t>
  </si>
  <si>
    <t xml:space="preserve"> 1.3</t>
  </si>
  <si>
    <r>
      <rPr>
        <b/>
        <sz val="10"/>
        <color indexed="8"/>
        <rFont val="Tahoma"/>
        <family val="2"/>
        <charset val="238"/>
      </rPr>
      <t>KOMPLET SPOJNICA</t>
    </r>
    <r>
      <rPr>
        <sz val="10"/>
        <color indexed="8"/>
        <rFont val="Tahoma"/>
        <family val="2"/>
        <charset val="238"/>
      </rPr>
      <t xml:space="preserve"> (fitinzi) na cjevovodu NT Helija</t>
    </r>
  </si>
  <si>
    <t xml:space="preserve"> - Cu T komad  Ø50</t>
  </si>
  <si>
    <t xml:space="preserve"> - Cu koljeno Ø50</t>
  </si>
  <si>
    <t xml:space="preserve"> - Cu T komad  Ø32</t>
  </si>
  <si>
    <t xml:space="preserve"> - Cu koljeno  Ø35</t>
  </si>
  <si>
    <t xml:space="preserve"> - razdjelnik od Cu cijevi Ø50x2 sa 4 priključka R 2"za ravni ventil </t>
  </si>
  <si>
    <t>komplet</t>
  </si>
  <si>
    <t xml:space="preserve"> - razdjelnik od Cu cijevi Ø50x2 sa 3 priključka R 2" za ravni ventil </t>
  </si>
  <si>
    <t xml:space="preserve"> - razdjelnik od Cu cijevi Ø35x1,5 sa 3 priključka R 1" za ravni ventil </t>
  </si>
  <si>
    <t xml:space="preserve"> - razdjelnik od Cu cijevi Ø35x1,5 sa 2 priključka R 1" za ravni ventil </t>
  </si>
  <si>
    <t xml:space="preserve"> - komplet spojnica za pričvršćenje cijevi</t>
  </si>
  <si>
    <t>NAPOMENA: Stavke su dane okvirno a nakon ugradnje odrediti će se točne količine prema upisu u građevinsku knjigu sa ovjerom nadzornog inženjera</t>
  </si>
  <si>
    <t xml:space="preserve"> 1.4</t>
  </si>
  <si>
    <r>
      <t>POTROŠNI MATERIJAL</t>
    </r>
    <r>
      <rPr>
        <sz val="10"/>
        <color indexed="8"/>
        <rFont val="Tahoma"/>
        <family val="2"/>
        <charset val="238"/>
      </rPr>
      <t xml:space="preserve"> potreban za montažu naprijed navedene opreme, kao: pričvrsnice, ovjesnice, proturne cijevi, razni profili, brtve, vijci, lem, i sl.</t>
    </r>
  </si>
  <si>
    <t xml:space="preserve"> 1.5</t>
  </si>
  <si>
    <r>
      <t xml:space="preserve">MONTAŽA </t>
    </r>
    <r>
      <rPr>
        <sz val="10"/>
        <color indexed="8"/>
        <rFont val="Tahoma"/>
        <family val="2"/>
        <charset val="238"/>
      </rPr>
      <t>kompletne naprijed navedene opreme do potpune pogonske sposobnosti, uključivo propisana ispitivanja sa odgovarajućim izvješćem,  obuka osoblja, predaja atesta i garantnih listova, izjava o sukladnosti opreme te izrada dokumentacije izvedenog stanja ukoliko je došlo do odstupanja od projektne dokumentacije</t>
    </r>
  </si>
  <si>
    <t xml:space="preserve"> 1.6</t>
  </si>
  <si>
    <r>
      <t>TRANSPORT</t>
    </r>
    <r>
      <rPr>
        <sz val="10"/>
        <color indexed="8"/>
        <rFont val="Tahoma"/>
        <family val="2"/>
        <charset val="238"/>
      </rPr>
      <t xml:space="preserve"> opreme, materijala i alata na gradilište te odvoz preostalog materijala i alata sa gradilišta</t>
    </r>
  </si>
  <si>
    <t xml:space="preserve"> 1.7</t>
  </si>
  <si>
    <r>
      <t>GRAĐEVINSKI RADOVI</t>
    </r>
    <r>
      <rPr>
        <sz val="10"/>
        <color indexed="8"/>
        <rFont val="Tahoma"/>
        <family val="2"/>
        <charset val="238"/>
      </rPr>
      <t xml:space="preserve"> potrebni kod montaže instalacija, probijanje i zatvaranje otvora, ispuna pri prolazu cjevovoda kroz zidove</t>
    </r>
  </si>
  <si>
    <t>--------------------------------------------------------------------------------------------------------------------------------------------------</t>
  </si>
  <si>
    <t>UKUPNO 6.1 RAZVOD NT HELIJA:</t>
  </si>
  <si>
    <r>
      <t>6.2</t>
    </r>
    <r>
      <rPr>
        <b/>
        <sz val="7"/>
        <color indexed="8"/>
        <rFont val="Times New Roman"/>
        <family val="1"/>
        <charset val="238"/>
      </rPr>
      <t xml:space="preserve">    </t>
    </r>
    <r>
      <rPr>
        <b/>
        <sz val="12"/>
        <color indexed="8"/>
        <rFont val="Tahoma"/>
        <family val="2"/>
        <charset val="238"/>
      </rPr>
      <t>RAZVOD KOMPRIMIRANOG ZRAKA I ISPUHA OD SCROLL PUMPI</t>
    </r>
  </si>
  <si>
    <t xml:space="preserve">NAPOMENA: U prostoriji III-033 i III-045 u 3.KRILU izvodi se:                                                                                                                                                                                                                                                                                                                                                                                                                                       </t>
  </si>
  <si>
    <t xml:space="preserve"> - u prostoriji III-033 razvod komprimiranog zraka prema dispozciji  i ispuh od vakumskih scroll pumpi </t>
  </si>
  <si>
    <t xml:space="preserve"> - u prostoriji III-045 ispuh od vakumskih scroll pumpi</t>
  </si>
  <si>
    <t xml:space="preserve"> 2.1</t>
  </si>
  <si>
    <r>
      <t>POLIAMIDNE CIJEVI</t>
    </r>
    <r>
      <rPr>
        <sz val="10"/>
        <color indexed="8"/>
        <rFont val="Tahoma"/>
        <family val="2"/>
        <charset val="238"/>
      </rPr>
      <t xml:space="preserve"> za razvod komprimiranog zraka 15 bar, dimenzija:</t>
    </r>
  </si>
  <si>
    <r>
      <rPr>
        <sz val="10"/>
        <color indexed="8"/>
        <rFont val="Technic"/>
        <charset val="2"/>
      </rPr>
      <t>Ø20</t>
    </r>
    <r>
      <rPr>
        <sz val="10"/>
        <color indexed="8"/>
        <rFont val="Tahoma"/>
        <family val="2"/>
        <charset val="238"/>
      </rPr>
      <t xml:space="preserve"> x 2,0           </t>
    </r>
  </si>
  <si>
    <t>NAPOMENA: Uskladiti sa priključkom na razvodnom ormaru!</t>
  </si>
  <si>
    <t xml:space="preserve"> 2.2</t>
  </si>
  <si>
    <r>
      <rPr>
        <b/>
        <sz val="10"/>
        <color indexed="8"/>
        <rFont val="Tahoma"/>
        <family val="2"/>
        <charset val="238"/>
      </rPr>
      <t>ARMATURA</t>
    </r>
    <r>
      <rPr>
        <sz val="10"/>
        <color indexed="8"/>
        <rFont val="Tahoma"/>
        <family val="2"/>
        <charset val="238"/>
      </rPr>
      <t xml:space="preserve"> za komprimirani zrak u izvedbi NP 16 sa nastavcima</t>
    </r>
  </si>
  <si>
    <t xml:space="preserve"> - ravni kuglasti ventil 3/4"</t>
  </si>
  <si>
    <t xml:space="preserve"> 2.3</t>
  </si>
  <si>
    <r>
      <rPr>
        <b/>
        <sz val="10"/>
        <color indexed="8"/>
        <rFont val="Tahoma"/>
        <family val="2"/>
        <charset val="238"/>
      </rPr>
      <t>KOMPLET SPOJNICA</t>
    </r>
    <r>
      <rPr>
        <sz val="10"/>
        <color indexed="8"/>
        <rFont val="Tahoma"/>
        <family val="2"/>
        <charset val="238"/>
      </rPr>
      <t xml:space="preserve"> (fitinzi) na cjevovodu komprimiranog zraka</t>
    </r>
  </si>
  <si>
    <t xml:space="preserve"> 2.4</t>
  </si>
  <si>
    <r>
      <rPr>
        <b/>
        <sz val="10"/>
        <color indexed="8"/>
        <rFont val="Tahoma"/>
        <family val="2"/>
        <charset val="238"/>
      </rPr>
      <t>PIŠTOLJ</t>
    </r>
    <r>
      <rPr>
        <sz val="10"/>
        <color indexed="8"/>
        <rFont val="Tahoma"/>
        <family val="2"/>
        <charset val="238"/>
      </rPr>
      <t xml:space="preserve"> za ispuhivanje komprimiranog zraka u kompletu sa fleksibilnim crijevom ca 6 m, G 1/4"</t>
    </r>
  </si>
  <si>
    <t xml:space="preserve"> 2.5</t>
  </si>
  <si>
    <r>
      <t>BAKRENE CIJEVI</t>
    </r>
    <r>
      <rPr>
        <sz val="10"/>
        <color indexed="8"/>
        <rFont val="Tahoma"/>
        <family val="2"/>
        <charset val="238"/>
      </rPr>
      <t xml:space="preserve"> za ispuh od vakumskih scroll pumpi prema EN 1057 (ugradnja u vanjskom zidu), komplet sa brzom spojnicom za fleksibilno crijevo 1/2" dimenzija:</t>
    </r>
  </si>
  <si>
    <r>
      <rPr>
        <sz val="10"/>
        <color indexed="8"/>
        <rFont val="Technic"/>
        <charset val="2"/>
      </rPr>
      <t>Ø16</t>
    </r>
    <r>
      <rPr>
        <sz val="10"/>
        <color indexed="8"/>
        <rFont val="Tahoma"/>
        <family val="2"/>
        <charset val="238"/>
      </rPr>
      <t xml:space="preserve"> x 1,0   kom 6, svaki dužine ca 0,6 m</t>
    </r>
  </si>
  <si>
    <t>NAPOMENA: Prije narudžbe izvođač je obvezan ustanoviti točne dimenzije ispuha iz vakuum pumpi te prilagoditi spojnicu na ispuhu. Stvarne količine i dimenzije se upisuju u građevinsku knjigu i ovjerava po nadzornom inženjeru</t>
  </si>
  <si>
    <t xml:space="preserve"> 2.6</t>
  </si>
  <si>
    <r>
      <t>POTROŠNI MATERIJAL</t>
    </r>
    <r>
      <rPr>
        <sz val="10"/>
        <color indexed="8"/>
        <rFont val="Tahoma"/>
        <family val="2"/>
        <charset val="238"/>
      </rPr>
      <t xml:space="preserve"> potreban za montažu naprijed navedene opreme, kao: pričvrsnice, ovjesnice, proturne cijevi, razni profili, brtve, vijci i sl.</t>
    </r>
  </si>
  <si>
    <t>kompl</t>
  </si>
  <si>
    <t xml:space="preserve"> 2.7</t>
  </si>
  <si>
    <t xml:space="preserve"> 2.8</t>
  </si>
  <si>
    <t xml:space="preserve"> 2.9</t>
  </si>
  <si>
    <t>UKUPNO 6.2 RAZVOD KOMPRIMIRANOG ZRAKA I ISPUHA OD VAKUMSKIH SCROLL PUMPI</t>
  </si>
  <si>
    <r>
      <t>6.3</t>
    </r>
    <r>
      <rPr>
        <b/>
        <sz val="12"/>
        <color indexed="8"/>
        <rFont val="Tahoma"/>
        <family val="2"/>
        <charset val="238"/>
      </rPr>
      <t>    DETEKCIJA KISIKA</t>
    </r>
  </si>
  <si>
    <t xml:space="preserve">NAPOMENA: U obje prostorije III-033 i III-045 u 3.KRILU ugrađuje se:                                                                                                                                                                                                                                                                                                                                                                                                                                       </t>
  </si>
  <si>
    <t xml:space="preserve"> 3.1</t>
  </si>
  <si>
    <r>
      <t xml:space="preserve">PROSTORNI DETEKTOR KISIKA </t>
    </r>
    <r>
      <rPr>
        <sz val="10"/>
        <color indexed="8"/>
        <rFont val="Tahoma"/>
        <family val="2"/>
        <charset val="238"/>
      </rPr>
      <t>karaketristika</t>
    </r>
  </si>
  <si>
    <t xml:space="preserve"> - Automatsko i redovito (kontinuirano) očitavanje</t>
  </si>
  <si>
    <t xml:space="preserve"> - Područje mjerenja 0-25% vol O2 ili šire</t>
  </si>
  <si>
    <t xml:space="preserve"> - Donji prag između 19 i 19.5% vol. O2</t>
  </si>
  <si>
    <t xml:space="preserve"> - Vizualni i zvučni alarm kad razina O2 padne ispod donjeg praga</t>
  </si>
  <si>
    <t xml:space="preserve"> - Mogućnost vanjskog napajanja ili zamjene baterije</t>
  </si>
  <si>
    <t xml:space="preserve">NAPOMENA: U stavci uključiti podešavanje detektora sa funkcionalnim puštanjem u rad, predaja atesta te uputa za rukovanje i održavanje </t>
  </si>
  <si>
    <t>UKUPNO 6.3 DETEKCIJA KISIKA</t>
  </si>
  <si>
    <t>REKAPITULACIJA INSTALACIJA RAZVODA TEHNIČKIH PLINOVA U KRILU 3</t>
  </si>
  <si>
    <t>6.1 RAZVOD NT HELIJA</t>
  </si>
  <si>
    <t>kn</t>
  </si>
  <si>
    <t>6.2 RAZVOD KOMPRIMIRANOG ZRAKA I ISPUHA OD SCROLL PUMPI</t>
  </si>
  <si>
    <t>6.3 DETEKCIJA KISIKA</t>
  </si>
  <si>
    <t>--------------------------------------------------------------------------------------------------------------</t>
  </si>
  <si>
    <t xml:space="preserve">S V E U K U P N O 6. </t>
  </si>
  <si>
    <t>PDV (25%)</t>
  </si>
  <si>
    <t>SVEUKUPNO SA PDV-om</t>
  </si>
  <si>
    <t>TROŠKOVNIK  ELEKTROINSTALACIJA</t>
  </si>
  <si>
    <t>A.</t>
  </si>
  <si>
    <t>JAKA STRUJA</t>
  </si>
  <si>
    <t>A1.</t>
  </si>
  <si>
    <t>DEMONTAŽA POSTOJEĆE OPREME</t>
  </si>
  <si>
    <t>j.m.</t>
  </si>
  <si>
    <t>kol.</t>
  </si>
  <si>
    <t>j.c.</t>
  </si>
  <si>
    <t>1.</t>
  </si>
  <si>
    <t>Demontaža postojeće opreme, sklopki, priključnica, kabela kanala i instalacijskih cijevi iz prosotrija u području obuhvata.</t>
  </si>
  <si>
    <t>NS</t>
  </si>
  <si>
    <t>UKUPNO  A1 :</t>
  </si>
  <si>
    <t>A2.</t>
  </si>
  <si>
    <t>RAZVODNI ORMARI I GLAVNI VODOVI</t>
  </si>
  <si>
    <t xml:space="preserve">rastavna sklopka In=80A, 3P, 10kA 
</t>
  </si>
  <si>
    <t xml:space="preserve">3- polno podnože vel. 22x58 za ugradnju cilindričnih osigurača </t>
  </si>
  <si>
    <t>cilindrični osigurač vel. 22x58, In=80A</t>
  </si>
  <si>
    <t xml:space="preserve">kombinirani zaštitni uređaj C10A/300mA, 2P, 10kA </t>
  </si>
  <si>
    <t xml:space="preserve">kombinirani zaštitni uređaj C16A/30mA, 2P, 10kA </t>
  </si>
  <si>
    <t>instalacijski zaštitni prekidač D32A, 3P, 10kA</t>
  </si>
  <si>
    <t>instalacijski zaštitni prekidač B2A, 3P, 10kA; za signalnu lampicu</t>
  </si>
  <si>
    <t>signalna lampica prisutnosti napona, 3x230 VAC</t>
  </si>
  <si>
    <t>instalacijski zaštitni prekidač C25A, 4P, 25kA; za odvodnik prenapona</t>
  </si>
  <si>
    <t xml:space="preserve">odvodnik prenapona TIP 2, 3p+N, 25 kA, 1,5kV, 275V, TN-S </t>
  </si>
  <si>
    <t>redne stezaljke 2,5 mm2</t>
  </si>
  <si>
    <t xml:space="preserve">redne stezaljke 10 mm2 </t>
  </si>
  <si>
    <t xml:space="preserve">redne stezaljke 25-35 mm2 </t>
  </si>
  <si>
    <t xml:space="preserve">Ispitni list, izjava o sukladnosti </t>
  </si>
  <si>
    <t>kompl.</t>
  </si>
  <si>
    <t>Jednopolne i strujne sheme izvedenog stanja ormara</t>
  </si>
  <si>
    <t>Bakrene sabirnice, redne stezaljke, P/F vodiči, perforirane PVC kanalice, DIN nosači, izolatori, natpisi i ostali sitni spojni i montažni materijal potreban do potpunog opremanja ormara. Ispitni list i jednopolna shema ormara.</t>
  </si>
  <si>
    <t>UKUPNO RO-33 :</t>
  </si>
  <si>
    <t xml:space="preserve">ili jednako vrijedan proizvod:  </t>
  </si>
  <si>
    <t>2.</t>
  </si>
  <si>
    <t xml:space="preserve">kombinirani zaštitni uređaj C16A/30mA, 4P, 10kA </t>
  </si>
  <si>
    <t xml:space="preserve">kombinirani zaštitni uređaj C32A/30mA, 2P, 10kA </t>
  </si>
  <si>
    <t xml:space="preserve">kombinirani zaštitni uređaj C32A/30mA, 4P, 10kA </t>
  </si>
  <si>
    <t xml:space="preserve">redne stezaljke 6 mm2 </t>
  </si>
  <si>
    <t>UKUPNO RO-45 :</t>
  </si>
  <si>
    <t>3.</t>
  </si>
  <si>
    <t>Dobava i polaganje bakrenog kabela tipa NYY, / Cu, 1kV za glavni napojni vod do razvodnog ormara +RO-33, položenog na postojeće pocinčane perforirane kabelske kanale.</t>
  </si>
  <si>
    <t>NYY-J 5x35 mm²</t>
  </si>
  <si>
    <t>4.</t>
  </si>
  <si>
    <t>Dobava i polaganje bakrenog kabela tipa NYY, / Cu, 1kV za prespojni vod od razvodnog ormara +RO-33 do razvodnog ormara +RO-45, položenog na postojeće pocinčane perforirane kabelske kanale.</t>
  </si>
  <si>
    <t>NYY-J 5x25 mm²</t>
  </si>
  <si>
    <t>UKUPNO  A2 :</t>
  </si>
  <si>
    <t>A3.</t>
  </si>
  <si>
    <t xml:space="preserve">ELEKTROINSTALACIJSKI MATERIJAL, KABELI I PRIBOR </t>
  </si>
  <si>
    <t xml:space="preserve">Dobava, montaža i spajanje podžbuknog elektroinstalacijskog materijala: podžbukni, bijele boje (knauf ili zid). Svakom stavkom ukalkulirati elemente, kutije, nosive okvire i pokrovne maske. Boju pokrovne maske odrediti u dogovoru s arhitektom interijera.      </t>
  </si>
  <si>
    <t>prekidač obični 10A, 230V</t>
  </si>
  <si>
    <t>šuko priključnica jednostruka 2P-N-E, 16A, 230V</t>
  </si>
  <si>
    <t xml:space="preserve">Dobava, montaža i spajanje u plastični parapetni kanal priključnica jake i slabe struje sa svim sastavnim elementima do pune funkcionalnosti komplet sa ugrađenim slijedećim  ugradbenim kutijama, okvirima, nosivim pločicama, bijela boja. </t>
  </si>
  <si>
    <t>priključnica 1x 230V</t>
  </si>
  <si>
    <t>priključnica 2x 230V</t>
  </si>
  <si>
    <t>priključnice, 2x RJ45, S/FTP Cat.6A (Samo dobava. Montaža i spajanje iskazano u poglavlju B)</t>
  </si>
  <si>
    <t xml:space="preserve">Dobava, montaža i spajanje industrijskih zidnih priključnica, IP44, sa svim spojnim i montažnim materijalom
</t>
  </si>
  <si>
    <t>zidna industrijska priključnica 16A, 415V, 3P-N-E, 6h, IP44</t>
  </si>
  <si>
    <t>zidna industrijska priključnica 32A, 250V, 2P-E, 6h, IP44</t>
  </si>
  <si>
    <t>ravni industrijski utikač 32A, 250V, 2P-E, IP44</t>
  </si>
  <si>
    <t xml:space="preserve">Dobava, montaža i spajanje zidne priključne kutije TIP-1 sa modularnom opremom i priključnicama, komplet sa svim spojnim i montažnim materijalom. Zaštita min. IP44
</t>
  </si>
  <si>
    <t>kućište sa zaštićenim prostorom za modularnu opremu i prostorom za priključnice</t>
  </si>
  <si>
    <t>ugradna industrijska priključnica 32A, 250V, 2P-E, 6h, IP44</t>
  </si>
  <si>
    <t>ugradna industrijska priključnica 16A, 380/415V, 3P-N-E, 6h, IP44</t>
  </si>
  <si>
    <t>UKUPNO TIP-1:</t>
  </si>
  <si>
    <t>5.</t>
  </si>
  <si>
    <t xml:space="preserve">Dobava, montaža i spajanje zidne priključne kutije TIP-2 sa modularnom opremom i priključnicama, komplet sa svim spojnim i montažnim materijalom. Zaštita min. IP44
</t>
  </si>
  <si>
    <t>ugradna industrijska priključnica 16A, 250V, 2P-E, 6h, IP44</t>
  </si>
  <si>
    <t>UKUPNO TIP-2:</t>
  </si>
  <si>
    <t>6.</t>
  </si>
  <si>
    <t xml:space="preserve">Dobava, montaža i spajanje zidne priključne kutije TIP-3 sa modularnom opremom i priključnicama, komplet sa svim spojnim i montažnim materijalom. Zaštita min. IP44
</t>
  </si>
  <si>
    <t>ugradna šuko priključnica 10/16A, 250V, IP44</t>
  </si>
  <si>
    <t>UKUPNO TIP-3:</t>
  </si>
  <si>
    <t>7.</t>
  </si>
  <si>
    <t xml:space="preserve">Dobava, montaža i spajanje zidne priključne kutije TIP-4 sa modularnom opremom i priključnicama, komplet sa svim spojnim i montažnim materijalom. Zaštita min. IP44
</t>
  </si>
  <si>
    <t>ugradna dvostruka komunikacijska priključnica 2xRJ45, S/FTP Cat.6A (Samo dobava. Montaža i spajanje iskazano u poglavlju B)</t>
  </si>
  <si>
    <t>UKUPNO TIP-4:</t>
  </si>
  <si>
    <t>8.</t>
  </si>
  <si>
    <t>Dobava i polaganje bakrenih kabela tipa NYY, NYM / Cu, 1kV za napajanje rasvjete, priključak priključnica, za napajanje ventilacije, pogon kompresora, opreme tehnologije, izjednačenja potencijala i sl., postavljenih na pocinčane perforirane kabelske kanale, instalacijske parapetne kanale, u instalacijske cijevi u stropu ili knauf zidu. Sve kabele u razvodnim ormarima kvalitetno označiti (metalne gravirane pločice).</t>
  </si>
  <si>
    <t>NYY-J 5x10 mm²</t>
  </si>
  <si>
    <t>NYY-J 3x6 mm²</t>
  </si>
  <si>
    <t>NYY-J 5x6 mm²</t>
  </si>
  <si>
    <t>NYY-J 5x2,5 mm²</t>
  </si>
  <si>
    <t>NYY-J 3x2,5 mm²</t>
  </si>
  <si>
    <t>NYY-J 3x1,5 mm²</t>
  </si>
  <si>
    <t>9.</t>
  </si>
  <si>
    <t>Dobava i montaža pocinčanih perforiranih kanala (PK) sa poklopcem, s pripadajućim konzolama, spojnicama (za lučna, horizontalna i vertikalana skretanja, te za međusobno spajanje polica i opremom za učvršćenje). Kanali su predviđeni za kabelski razvod instalacije jake struje.</t>
  </si>
  <si>
    <t>perforirani kabelski kanal  PK  100 x 60 mm</t>
  </si>
  <si>
    <t>perforirani kabelski kanal  PK  200 x 60 mm</t>
  </si>
  <si>
    <t>10.</t>
  </si>
  <si>
    <t>Dobava i polaganje  elektroinstalacijskih samogasivih fleksibilnih cijevi, otpornih na pritisak, udarce i plamen (samogasiva). Stavkom obuhvatiti sav potrebni spojni i monažni materijal i pribor za el.instalacije u betonu -IBG.</t>
  </si>
  <si>
    <t>CSS 20</t>
  </si>
  <si>
    <t>CSS 25</t>
  </si>
  <si>
    <t>CSS 40</t>
  </si>
  <si>
    <t>11.</t>
  </si>
  <si>
    <t>Dobava i polaganje ravnih  elektroinstalacijskih plastičnih cijevi (PNT), otpornih na pritisak, udarce i plamen (samogasiva). Stavkom obuhvatiti sav  potrebni spojni i monažni  materijal i pribor, tipli, vijci, spojnice, koljena itd.</t>
  </si>
  <si>
    <t xml:space="preserve">PNT 16 - 21                                       </t>
  </si>
  <si>
    <t>12.</t>
  </si>
  <si>
    <t xml:space="preserve">Dobava i montaža četvrtastih nepropusnih nadžbuknih OG kutija 80x80x45mm sa poklopcem, IP55
</t>
  </si>
  <si>
    <t>13.</t>
  </si>
  <si>
    <t>Dobava, montaža i spajanje sitnog spojnog, ovjesnog i montažnog materijala razvodne kutije, gips i ostalo.</t>
  </si>
  <si>
    <t>14.</t>
  </si>
  <si>
    <t>Spajanje postojeće opreme na novu instalaciju</t>
  </si>
  <si>
    <t>rasvjetna armatura</t>
  </si>
  <si>
    <t>zidni termostat/regulator</t>
  </si>
  <si>
    <t>FC jedinica</t>
  </si>
  <si>
    <t>15.</t>
  </si>
  <si>
    <t xml:space="preserve">Spajanje u sklopu tehnologije opreme i puštanje u rad do pune funkcionalnosti </t>
  </si>
  <si>
    <t>MPMS uređaj (oznaka M1)</t>
  </si>
  <si>
    <t xml:space="preserve">pumpna stanica uz uređaj MPMS (oznaka M2)
</t>
  </si>
  <si>
    <t xml:space="preserve">scrool pumpa (oznaka M3)
</t>
  </si>
  <si>
    <t xml:space="preserve">kriostat sustava za mjerenje fizikalnih svojstava (oznaka P1)
</t>
  </si>
  <si>
    <t>rack sa instrumentima za PPMS, uključujući pumpu (oznaka P2)</t>
  </si>
  <si>
    <t xml:space="preserve">scrool pumpa (oznaka P3)
</t>
  </si>
  <si>
    <t xml:space="preserve">sustav za kontrolu plina u dilucijskom hladnjaku (oznaka G)
</t>
  </si>
  <si>
    <t xml:space="preserve">izvor napajanja i pumpe za dilucijski hladnjak (oznaka D)
</t>
  </si>
  <si>
    <t xml:space="preserve">izvor napajanja za supravodljivi magnet (oznaka S)
</t>
  </si>
  <si>
    <t xml:space="preserve">pumpa za mjerni uložak u kriostatu (oznaka PV)
</t>
  </si>
  <si>
    <t xml:space="preserve">pumpa za lambda ploču u kriostatu (oznaka PL)
</t>
  </si>
  <si>
    <t xml:space="preserve">turbomolekularna pumpa za visoki vakuum (oznaka PT)
</t>
  </si>
  <si>
    <t xml:space="preserve">ostala oprema uz tehnologiju
</t>
  </si>
  <si>
    <t>UKUPNO  A3 :</t>
  </si>
  <si>
    <t>R E K A P I T U L A C I J A</t>
  </si>
  <si>
    <t>UKUPNO : ELEKTROINSTALACIJE JAKE STRUJE :</t>
  </si>
  <si>
    <t xml:space="preserve">B. </t>
  </si>
  <si>
    <t xml:space="preserve">SLABA STRUJA </t>
  </si>
  <si>
    <t>B1.</t>
  </si>
  <si>
    <t xml:space="preserve">ELEKTRONIČKA KOMUNIKACIJSKA MREŽA
</t>
  </si>
  <si>
    <t>Dobava i polaganje 4 paričnog priključnog S/FTP kabela Cat.6A
 ■ LS0H, 4x2xAWG 23/1, Class E, ISO/IEC 11801
 ■ ISO/IEC 61156-5, EN 50288-5-1, EN 50173-1, IEC 60332-3-24
 ■ s označavanjem na oba kraja oznakama otpornim na vlagu i prljavštinu</t>
  </si>
  <si>
    <r>
      <t xml:space="preserve">Montaža i spajanje priključnica RJ45, S/FTP Cat 6A.
</t>
    </r>
    <r>
      <rPr>
        <i/>
        <sz val="10"/>
        <rFont val="Arial"/>
        <family val="2"/>
        <charset val="238"/>
      </rPr>
      <t xml:space="preserve">*Dobava iskazana u stavci parapetnog kanala. </t>
    </r>
  </si>
  <si>
    <t xml:space="preserve">priključnica 2xRJ45 Cat.6A predviđeno u sklopu instalacije parapetnog kanala </t>
  </si>
  <si>
    <t>priključnica 2xRJ45 Cat.6A predviđeno u sklopu instalacije zidne priklj. kutije TIP-4</t>
  </si>
  <si>
    <t>Cs25</t>
  </si>
  <si>
    <t>Pronalaženje pozicije glavnog server ormara na 1 katu i utvrđivanje trase kabela.</t>
  </si>
  <si>
    <t>ns</t>
  </si>
  <si>
    <t>Dobava, montaža i spajanje u postojeći kom. ormar 24-port panel, za terminiranje kabela Cat.6A, FTP, 19", 1U, RAL 9005</t>
  </si>
  <si>
    <t>Dobava, montaža i spajanje u postojeći kom. ormar STP RJ45 modula Cat.6A za ugradnju u 24-port panel, sukladan zahtjevima za klasu EA prema normi HRN EN 50173 ili jednakovrijedno. S nabacivanjem parica kabela.</t>
  </si>
  <si>
    <t xml:space="preserve">Dobava i montaža horizontalne vodilice u postojeći kom. ormar </t>
  </si>
  <si>
    <t>Dobava, montaža i spajanje novih S/FTP Cat 6A patch kabela dužine 2m u postojeći glavni server ormar</t>
  </si>
  <si>
    <t>Dobava i ugradnja oznaka na prespojne panele i na kabele u komunikacijskom ormaru.</t>
  </si>
  <si>
    <t>Izrada zaključaka kabela S/FTP cat 6A u komunikacijskom ormaru i na priključnim mjestima</t>
  </si>
  <si>
    <t>Dobava i ugradnja sitnog spojnog i potrošnog materijala.</t>
  </si>
  <si>
    <t>Puštanje u pogon instalacije i izrada zapisnika o primopredaji</t>
  </si>
  <si>
    <t>Pregled i ispitivanje komunikacjske instalacije, mjerenje otpora petlje za svaku paricu</t>
  </si>
  <si>
    <t>UKUPNO B:</t>
  </si>
  <si>
    <t>C.</t>
  </si>
  <si>
    <t>UZEMLJENJE I SUSTAV IZJEDNAČENJA POTENCIJALA</t>
  </si>
  <si>
    <t>1</t>
  </si>
  <si>
    <t xml:space="preserve">Dobava, polaganje i spajanje do potpune funkcionalnosti zaštitnog voda za izjednačenje potencijala na raznim metalnim masama i uređajima u objektu (proizvodne linije, kabelski kanali, cjevi, ventilacijski kanali i sl)  te povezivanje na uzemljivač, komplet sa svim spojnim i montažnim materijalom. Voditi po kabelskim kanalima, a spojeve izvesti spojnicama. </t>
  </si>
  <si>
    <t>H07V-K 50 mm²</t>
  </si>
  <si>
    <t>H07V-K 10 mm²</t>
  </si>
  <si>
    <t>H07V-K 6 mm²</t>
  </si>
  <si>
    <t xml:space="preserve">sitni spojni i montažni materijal i radovi      </t>
  </si>
  <si>
    <t>2</t>
  </si>
  <si>
    <t>Spajanje na postojeću instalaciju izjednačenja potencijala do pune funkcionalnosti</t>
  </si>
  <si>
    <t>UKUPNO C:</t>
  </si>
  <si>
    <t>D.</t>
  </si>
  <si>
    <t>ISPITIVANJE INSTALACIJE, ATESTI  I DOKUMENTACIJA IZVEDENOG STANJA</t>
  </si>
  <si>
    <t xml:space="preserve">1. </t>
  </si>
  <si>
    <t xml:space="preserve">Isprave o sukladnosti ugrađene elektro opreme i proizvoda </t>
  </si>
  <si>
    <t>Zapisnik o ispitivanju elektroinstalacija-provjera pregledom</t>
  </si>
  <si>
    <t>Zapisnik o izvršenom mjerenju otpora izolacije</t>
  </si>
  <si>
    <t>Zapisnik o izvršenom mjerenju otpora uzemljenja</t>
  </si>
  <si>
    <t>Zapisnik o izvršenoj kontroli efikasnosti zaštite od indirektnog napona dodira</t>
  </si>
  <si>
    <t>Atest o ispitivanju izjednačenja potencijala</t>
  </si>
  <si>
    <t>Zapisnik o ispitivanju jakosti rasvjete</t>
  </si>
  <si>
    <t>Zapisnik o izvršenom funkcionalnom ispitivanju sigurnosne - protupanične rasvjete</t>
  </si>
  <si>
    <t>Zapisnik o izvršenom funkcionalnom ispitivanju električne instalacije</t>
  </si>
  <si>
    <t>Ispitni listovi razvodnih ormara i izjave o sukladnosti</t>
  </si>
  <si>
    <t xml:space="preserve">Zapisnik o ispitivanju instalacije elektroničke i komunikacijske mreže                                               </t>
  </si>
  <si>
    <t>Izjava izvođača izvedenim radovima i održavanju građevine</t>
  </si>
  <si>
    <t>Naputak za korištenje i održavanje ugrađenih sustava i opreme</t>
  </si>
  <si>
    <t>Sva potrebana dokumentacija za teh. Pregled</t>
  </si>
  <si>
    <t>UKUPNO</t>
  </si>
  <si>
    <r>
      <t xml:space="preserve">Izrada projekta izvedenog stanja elektroinstalacija jake i slabe  struje i predaja investitoru u </t>
    </r>
    <r>
      <rPr>
        <b/>
        <sz val="10"/>
        <rFont val="Arial"/>
        <family val="2"/>
      </rPr>
      <t xml:space="preserve">3 primjerka. </t>
    </r>
    <r>
      <rPr>
        <sz val="10"/>
        <rFont val="Arial"/>
        <family val="2"/>
      </rPr>
      <t>Dokumentacija treba biti ovjerena od strane ovlaštenog projektanta. Dokumentacija izvedenog stanja treba sadržavati slijedeće : tlocrti,  jednopolne i blok sheme</t>
    </r>
  </si>
  <si>
    <t>ISPITIVANJE INSTALACIJE, ATESTI  I DOKUMENTACIJA IZVEDENOG STANJA :</t>
  </si>
  <si>
    <t xml:space="preserve">UKUPNO D:    </t>
  </si>
  <si>
    <t xml:space="preserve">R E K A P I T U L A C I J A </t>
  </si>
  <si>
    <t xml:space="preserve"> A.</t>
  </si>
  <si>
    <t>ELEKTROINSTALACIJE JAKE STRUJE</t>
  </si>
  <si>
    <t xml:space="preserve"> B.</t>
  </si>
  <si>
    <t>ELEKTROINSTALACIJE SLABE STRUJE</t>
  </si>
  <si>
    <t xml:space="preserve"> C.</t>
  </si>
  <si>
    <t>ISPITIVANJE INSTALACIJE, ATESTI I DOKUMENTACIJA IZVEDENOG STANJA</t>
  </si>
  <si>
    <t xml:space="preserve">  </t>
  </si>
  <si>
    <t>SVEUKUPNO ELEKTROINSTALACIJE :</t>
  </si>
  <si>
    <t>Jedinica</t>
  </si>
  <si>
    <t>Količina</t>
  </si>
  <si>
    <t>Jed.cijena</t>
  </si>
  <si>
    <t>Napomena:</t>
  </si>
  <si>
    <t>Oprema mora biti ugrađena prema uputama odabranog proizvođača odnosno isporučioca opreme i izvođač odgovara za ispravnu ugradnju i dobivanje garancijske izjave, koja je predviđena za ugrađenu opremu.</t>
  </si>
  <si>
    <t xml:space="preserve">POMOĆNI RADOVI </t>
  </si>
  <si>
    <t>Izrada prodora i zasjeka zidovima od opeke, na mjestu prolaza instalacija. U stavku je uključenu razbijanje i izrada prodora, odvoz razbijenog materijala na odlagalište na udaljenost do 8 km sa grubim planiranjem te zatvaranje ostatka prodora nakon polaganja instalacije cementnim mortom. Obračun po prodoru.</t>
  </si>
  <si>
    <t>prodor ø6 cm</t>
  </si>
  <si>
    <t>usjek 10/4 cm</t>
  </si>
  <si>
    <t>m1</t>
  </si>
  <si>
    <t>Demontaža pocinčanih čeličnih vodovodnih cijevi spajanih fitinzima od tempera liva. Uračunat prijenos i alat za demontažu cjevovoda te odvoz i zbrinjavanje otpada. Obračun po m demontiranog cijevovoda.</t>
  </si>
  <si>
    <t>Demontaža kanalizacijskih olovnih cijevi. Uračunat prijenos i alat za demontažu cjevovoda te odvoz i zbrinjavanje otpada. Obračun po m demontiranog cijevovoda.</t>
  </si>
  <si>
    <t>Demontaža postojećih sanitarnih uređaja. Uračunat prijenos i alat za demontažu cjevovoda te odvoz i zbrinjavanje otpada. Obračun po m demontiranog cijevovoda.</t>
  </si>
  <si>
    <t>UKUPNO POMOĆNI RADOVI:</t>
  </si>
  <si>
    <t>MONTERSKI RADOVI KOD VODOVODA</t>
  </si>
  <si>
    <t>Označavanje i iskolčenje trase instalacija vodovoda sa nanošenjem najvažnijih točaka. Obračun po m.</t>
  </si>
  <si>
    <t>Dobava i montaža polietilenskih višeslojnih vodovodnih cijevi sa jezgrom od aluminija (PEX-AL-PEX) ili polietilenskih cijevi (PP-R) za radni pritisak od 10 bara (kod vrste cijevi zamjenu napraviti prema unutrašnjem promjeru cijevi) . Uračunat prijenos, spojni materijal, materijal potreban za učvršćenje, odnosno ovješenje cjevovoda, zidni usjeci, te materijal za izolaciju cjevovoda prema preporuci proizvođača. Obračun po m kompletno završenog cjevovoda.</t>
  </si>
  <si>
    <t>DN 20 mm</t>
  </si>
  <si>
    <t>Dobava i montaža ravnih propusnih kuglastih ventila na cjevovodu u prostoru. Obračun po ugrađenom komadu.</t>
  </si>
  <si>
    <t>DN 15</t>
  </si>
  <si>
    <t xml:space="preserve">Dobava i montaža kutnih propusnih ventila s rozetom. Obračun po ugrađenom komadu. </t>
  </si>
  <si>
    <t>Izrada spoja na postojeći razvod vodovoda od pocinčanih čeličnih cijevi. U stavku je uključena i pomična "teleskop" skela za radove na većim visinama od 2.0 m. Uračunat prijenos, spojni materijal, materijal potreban za učvršćenje i ovjes. Obračun po izvedenom spoju.</t>
  </si>
  <si>
    <t>Ispitivanje cjevovoda na probni pritisak od 15 bara u trajanju 2 sata. Ispitivanje provesti prema važećim propisima i tehničkim uvjetima. Ispitivanje se vrši uz prisustvo nadzornog inženjera, a o rezultatima ispitivanja se mora sastaviti zapisnik. U stavku je uključena voda, dobava pumpe i mjernog uređaja kao i ostalog potrebnog pribora za provedbu tlačne probe. Obračun po ispitivanju sa zadovoljavajućim rezultatom.</t>
  </si>
  <si>
    <t>Ispiranje i dezinfekcija cjevovoda. Dezinfekciju treba vršiti dok se ne postigne kvaliteta propisana "Pravilnikom o higijenskoj ispravnosti vode koja služi za javnu opskrbu stanovništva kao vode za piće ili za proizvodnju živežnih namirnica namijenjenih prodaji" o čemu treba dobaviti valjani atest. U stavku je uračunat sav utrošak vode i dezinfekcijskog sredstva.</t>
  </si>
  <si>
    <t>UKUPNO MONTERSKI RADOVI KOD VODOVODA:</t>
  </si>
  <si>
    <t>MONTERSKI RADOVI KOD KANALIZACIJE</t>
  </si>
  <si>
    <t>Označavanje trase kanalizacije prenošenjem podataka iz projekta i osiguranje iskolčenja osi. Opseg radova mora u svemu zadovoljiti potrebe građenja, kontrole radova, obračuna i drugoga. Obračun po m trase.</t>
  </si>
  <si>
    <t>Dobava i montaža, doprema i polaganje polipropilenskih ili polietilenskih kanalizacijskih cijevi. U cijenu dužnog metra cijevi ukalkulirati potrebne brtve, sve potrebno za učvršćivanje i zavješenje, kao i ostalo potrebno za montažu. Obračun po m ugrađenog cjevovoda.</t>
  </si>
  <si>
    <t>ø 32 mm</t>
  </si>
  <si>
    <t>ø 50 mm</t>
  </si>
  <si>
    <t>Dobava i montaža, fazonskih komada za polipropilenske ili polietilenske cijevi na mjestima naznačenim u projektu. Uračunat sav transport i materijal potreban za montažu. Obračun po ugrađenom komadu.</t>
  </si>
  <si>
    <t>Izrada spoja na postojeću vertikalu kanalizacije. Uračunata ljevanoželjezna račva ø70/50, te sav ostali materijal, alat i radovi za izvedbu spoja. Obračun po izvedenom spoju.</t>
  </si>
  <si>
    <t xml:space="preserve">Ispitivanje montiranog cjevovoda kanalizacije na vodonepropusnost. Za ispitivanje se koriste kanalizacijske vertikale ili prikladni aparati za mjerenje tlaka. Ispitni tlak i vrijeme ispitivanja definirani su DIN-om 4033. O ispitivanju se mora voditi zapisnik koji potpisuju izvođač i nadzorni inženjer. </t>
  </si>
  <si>
    <t>UKUPNO MONTERSKI RADOVI KOD KANLIZACIJE:</t>
  </si>
  <si>
    <t>SANITARNI UREĐAJI</t>
  </si>
  <si>
    <t>Dobava i montaža nadgradnog umivaonika od bijele keramike I klase, prema dogovoru sa projektantom interijera, u kompletu sa  jednoručnom stojećom mješalicom i odvodnom armaturom. Stavkom je obuhvaćena priprema, prijenos materijala, montaža, spoj na instalaciju vodovoda i kanalizacije, te sav potreban pribor i materijal za navedene radnje. Obračun po ugrađenom komadu.</t>
  </si>
  <si>
    <t xml:space="preserve"> -</t>
  </si>
  <si>
    <t>nadgradni umivaonik sa vijcima za učvršćenje u zid</t>
  </si>
  <si>
    <t>jednoručna stojeća mješalica</t>
  </si>
  <si>
    <t xml:space="preserve">1 kromirana kutna ventila DN 15 sa rozetom </t>
  </si>
  <si>
    <t>odvodni kromirani sifon</t>
  </si>
  <si>
    <t>-</t>
  </si>
  <si>
    <t>Dobava i montaža sanitarnog pribora i sitne galanterije. U stavku je uključen sav materijal pribor i alat potreban za montažu. Obračun po komadu. Odabir nakon konzultacija sa predstavnikom investitora.</t>
  </si>
  <si>
    <t xml:space="preserve">Držač za sapun zidni, plastični ili mesing </t>
  </si>
  <si>
    <t xml:space="preserve">Držač ručnika u roli, plastični ili mesing </t>
  </si>
  <si>
    <t>UKUPNO SANITARNI UREĐAJI:</t>
  </si>
  <si>
    <t>REKAPITULACIJA 
VODOVODA I KANALIZACIJE</t>
  </si>
  <si>
    <t>POMOĆNI RADOVI</t>
  </si>
  <si>
    <t xml:space="preserve">MONTERSKI RADOVI KOD VODOVODA </t>
  </si>
  <si>
    <t>SVEUKUPNO:</t>
  </si>
  <si>
    <t>DOGRADNJA NADSTREŠNICA</t>
  </si>
  <si>
    <t>I PREUREĐENJE KRIOGENOG CENTRA</t>
  </si>
  <si>
    <t xml:space="preserve">INSTITUTA ZA FIZIKU </t>
  </si>
  <si>
    <t>REKAPITULACIJA GRAĐEVINSKO - OBRTNIČKI RADOVI I INSTALACIJE:</t>
  </si>
  <si>
    <t>1. GRAĐEVINSKO-OBRTNIČKI RADOVI</t>
  </si>
  <si>
    <t>2. STROJARSKE INSTALACIJE</t>
  </si>
  <si>
    <t>3. ELEKTRIČNE INSTALACIJE</t>
  </si>
  <si>
    <t>4. INSTALACIJE VODOVODA I KANALIZACIJE</t>
  </si>
  <si>
    <t>GRAĐEVINSKO - OBRTNIČKI RADOVI I INSTALACIJE UKUPNO:</t>
  </si>
  <si>
    <t>PDV 25%</t>
  </si>
  <si>
    <t>SVEUKUPNO S PDV-om</t>
  </si>
  <si>
    <t>Jed. Cijena</t>
  </si>
  <si>
    <t>Dobava, montaža i spajanje razvodnog ormara oznake RO-33, izrađenog iz čeličnog lima, sa vratima, bravom i sa svom pripadajućom opremom, uključivo i svi prateći radovi. Razdjelnik je na-zidne izvedbe min. 4x24 polova, dimenzija oko 800x600x200 (VxŠxD).
Dobava, montaža i spajanje u ormar sljedeće opreme:</t>
  </si>
  <si>
    <t>Dobava, montaža i spajanje razvodnog ormara oznake RO-45, izrađenog iz čeličnog lima, sa vratima, bravom i sa svom pripadajućom opremom, uključivo i svi prateći radovi. Razdjelnik je na-zidne izvedbe min. 5x24 polova, dimenzija oko 1000x600x200 (VxŠxD).
Dobava, montaža i spajanje u ormar sljedeće opreme:</t>
  </si>
  <si>
    <t xml:space="preserve">plastični parapetni kanal, simetričan, dužine 2m, sa poklopcem kanala, spojnicama, pregradom, završetkom kanala, držačem kabela. </t>
  </si>
  <si>
    <t>Pregled, ispitivanje instalacije  te izdavanje Channel atesta za svaki položeni S/FTP kabel. Ispitivanje izvoditi umjerenim instrumentom po standardu ISO 11801 Class E. Izdati certifikat za svaki kabel.</t>
  </si>
  <si>
    <t>TROŠKOVNIK VODOVODA I KANALIZACIJE</t>
  </si>
  <si>
    <t>Kompletiranje atestne dokumentacije i predaja investitoru u 3 primjerka: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</si>
</sst>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n&quot;_-;\-* #,##0.00\ &quot;kn&quot;_-;_-* &quot;-&quot;??\ &quot;kn&quot;_-;_-@_-"/>
    <numFmt numFmtId="164" formatCode="_-* #,##0.00_-;\-* #,##0.00_-;_-* &quot;-&quot;??_-;_-@_-"/>
    <numFmt numFmtId="165" formatCode="0.0"/>
    <numFmt numFmtId="166" formatCode="#,##0.00\ &quot;kn&quot;"/>
    <numFmt numFmtId="167" formatCode="0&quot;.&quot;"/>
    <numFmt numFmtId="168" formatCode="#,##0.00;[Red]#,##0.00"/>
    <numFmt numFmtId="169" formatCode="#,##0.00\ _k_n;[Red]#,##0.00\ _k_n"/>
    <numFmt numFmtId="170" formatCode="#,##0.0"/>
    <numFmt numFmtId="171" formatCode="#,###.00"/>
    <numFmt numFmtId="172" formatCode="#.00"/>
  </numFmts>
  <fonts count="98">
    <font>
      <sz val="11"/>
      <color theme="1"/>
      <name val="Calibri"/>
      <family val="2"/>
      <charset val="238"/>
      <scheme val="minor"/>
    </font>
    <font>
      <sz val="10"/>
      <color theme="1"/>
      <name val="Arial Narrow"/>
      <family val="2"/>
      <charset val="238"/>
    </font>
    <font>
      <b/>
      <sz val="10"/>
      <color theme="1"/>
      <name val="Arial Narrow"/>
      <family val="2"/>
      <charset val="238"/>
    </font>
    <font>
      <sz val="11"/>
      <color theme="1"/>
      <name val="Arial Narrow"/>
      <family val="2"/>
      <charset val="238"/>
    </font>
    <font>
      <sz val="10"/>
      <color theme="1"/>
      <name val="Calibri"/>
      <family val="2"/>
      <scheme val="minor"/>
    </font>
    <font>
      <b/>
      <sz val="10"/>
      <color theme="1"/>
      <name val="Calibri"/>
      <family val="2"/>
      <scheme val="minor"/>
    </font>
    <font>
      <vertAlign val="superscript"/>
      <sz val="10"/>
      <color theme="1"/>
      <name val="Calibri"/>
      <family val="2"/>
      <scheme val="minor"/>
    </font>
    <font>
      <sz val="10"/>
      <name val="Calibri"/>
      <family val="2"/>
      <scheme val="minor"/>
    </font>
    <font>
      <sz val="10"/>
      <name val="Arial"/>
      <family val="2"/>
      <charset val="238"/>
    </font>
    <font>
      <b/>
      <sz val="10"/>
      <name val="Arial"/>
      <family val="2"/>
    </font>
    <font>
      <sz val="10"/>
      <name val="Arial"/>
      <family val="2"/>
    </font>
    <font>
      <b/>
      <u/>
      <sz val="10"/>
      <name val="Arial"/>
      <family val="2"/>
    </font>
    <font>
      <sz val="11"/>
      <color theme="1"/>
      <name val="Calibri"/>
      <family val="2"/>
      <charset val="238"/>
      <scheme val="minor"/>
    </font>
    <font>
      <b/>
      <sz val="10"/>
      <name val="Calibri"/>
      <family val="2"/>
      <charset val="238"/>
      <scheme val="minor"/>
    </font>
    <font>
      <sz val="10"/>
      <name val="Calibri"/>
      <family val="2"/>
      <charset val="238"/>
      <scheme val="minor"/>
    </font>
    <font>
      <vertAlign val="superscript"/>
      <sz val="10"/>
      <name val="Calibri"/>
      <family val="2"/>
      <charset val="238"/>
      <scheme val="minor"/>
    </font>
    <font>
      <sz val="10"/>
      <color theme="1"/>
      <name val="Calibri"/>
      <family val="2"/>
      <charset val="238"/>
      <scheme val="minor"/>
    </font>
    <font>
      <sz val="10"/>
      <name val="Calibri"/>
      <family val="2"/>
    </font>
    <font>
      <sz val="10"/>
      <color rgb="FFFF0000"/>
      <name val="Calibri"/>
      <family val="2"/>
      <scheme val="minor"/>
    </font>
    <font>
      <sz val="10"/>
      <color rgb="FF000000"/>
      <name val="Calibri"/>
      <family val="2"/>
      <scheme val="minor"/>
    </font>
    <font>
      <b/>
      <sz val="10"/>
      <color rgb="FF000000"/>
      <name val="Calibri"/>
      <family val="2"/>
      <scheme val="minor"/>
    </font>
    <font>
      <b/>
      <sz val="10"/>
      <name val="Arial"/>
      <family val="2"/>
      <charset val="238"/>
    </font>
    <font>
      <sz val="10"/>
      <name val="Symbol"/>
      <family val="1"/>
      <charset val="2"/>
    </font>
    <font>
      <sz val="7"/>
      <name val="Arial"/>
      <family val="2"/>
    </font>
    <font>
      <sz val="10"/>
      <name val="Times New Roman"/>
      <family val="1"/>
      <charset val="238"/>
    </font>
    <font>
      <sz val="7"/>
      <name val="Times New Roman"/>
      <family val="1"/>
      <charset val="238"/>
    </font>
    <font>
      <sz val="10"/>
      <name val="Calibri"/>
      <family val="2"/>
      <charset val="238"/>
    </font>
    <font>
      <sz val="9"/>
      <name val="Calibri"/>
      <family val="2"/>
      <scheme val="minor"/>
    </font>
    <font>
      <sz val="11"/>
      <color theme="1"/>
      <name val="Calibri"/>
      <family val="2"/>
      <scheme val="minor"/>
    </font>
    <font>
      <b/>
      <sz val="11"/>
      <color theme="1"/>
      <name val="Calibri"/>
      <family val="2"/>
      <scheme val="minor"/>
    </font>
    <font>
      <sz val="12"/>
      <name val="Times New Roman"/>
      <family val="1"/>
      <charset val="238"/>
    </font>
    <font>
      <b/>
      <i/>
      <sz val="10"/>
      <color theme="1"/>
      <name val="Calibri"/>
      <family val="2"/>
      <scheme val="minor"/>
    </font>
    <font>
      <b/>
      <sz val="11"/>
      <color theme="1"/>
      <name val="Arial Narrow"/>
      <family val="2"/>
      <charset val="238"/>
    </font>
    <font>
      <b/>
      <sz val="11"/>
      <name val="Arial Narrow"/>
      <family val="2"/>
      <charset val="238"/>
    </font>
    <font>
      <sz val="10"/>
      <name val="Helv"/>
    </font>
    <font>
      <sz val="10"/>
      <name val="Arial"/>
      <family val="2"/>
    </font>
    <font>
      <sz val="12"/>
      <name val="Arial CE"/>
      <charset val="238"/>
    </font>
    <font>
      <sz val="11"/>
      <name val="Arial"/>
      <family val="2"/>
      <charset val="238"/>
    </font>
    <font>
      <sz val="10"/>
      <name val="Tahoma"/>
      <family val="2"/>
      <charset val="238"/>
    </font>
    <font>
      <b/>
      <sz val="10"/>
      <color theme="1"/>
      <name val="Tahoma"/>
      <family val="2"/>
      <charset val="238"/>
    </font>
    <font>
      <sz val="10"/>
      <color theme="1"/>
      <name val="Tahoma"/>
      <family val="2"/>
      <charset val="238"/>
    </font>
    <font>
      <b/>
      <sz val="12"/>
      <name val="Tahoma"/>
      <family val="2"/>
      <charset val="238"/>
    </font>
    <font>
      <i/>
      <sz val="10"/>
      <color indexed="8"/>
      <name val="Tahoma"/>
      <family val="2"/>
      <charset val="238"/>
    </font>
    <font>
      <b/>
      <sz val="12"/>
      <color theme="1"/>
      <name val="Tahoma"/>
      <family val="2"/>
      <charset val="238"/>
    </font>
    <font>
      <b/>
      <sz val="7"/>
      <color indexed="8"/>
      <name val="Times New Roman"/>
      <family val="1"/>
      <charset val="238"/>
    </font>
    <font>
      <b/>
      <sz val="12"/>
      <color indexed="8"/>
      <name val="Tahoma"/>
      <family val="2"/>
      <charset val="238"/>
    </font>
    <font>
      <i/>
      <sz val="10"/>
      <color theme="1"/>
      <name val="Calibri"/>
      <family val="2"/>
      <charset val="238"/>
    </font>
    <font>
      <b/>
      <i/>
      <sz val="10"/>
      <color theme="1"/>
      <name val="Calibri"/>
      <family val="2"/>
      <charset val="238"/>
    </font>
    <font>
      <i/>
      <sz val="10"/>
      <color theme="1"/>
      <name val="Tahoma"/>
      <family val="2"/>
      <charset val="238"/>
    </font>
    <font>
      <sz val="10"/>
      <color theme="1"/>
      <name val="Times New Roman"/>
      <family val="1"/>
      <charset val="238"/>
    </font>
    <font>
      <sz val="10"/>
      <color rgb="FF000000"/>
      <name val="Tahoma"/>
      <family val="2"/>
      <charset val="238"/>
    </font>
    <font>
      <sz val="10"/>
      <color indexed="8"/>
      <name val="Tahoma"/>
      <family val="2"/>
      <charset val="238"/>
    </font>
    <font>
      <sz val="10"/>
      <color rgb="FFFF0000"/>
      <name val="Tahoma"/>
      <family val="2"/>
      <charset val="238"/>
    </font>
    <font>
      <sz val="10"/>
      <color indexed="8"/>
      <name val="Technic"/>
      <charset val="2"/>
    </font>
    <font>
      <b/>
      <sz val="10"/>
      <color indexed="8"/>
      <name val="Tahoma"/>
      <family val="2"/>
      <charset val="238"/>
    </font>
    <font>
      <b/>
      <sz val="10"/>
      <color rgb="FFFF0000"/>
      <name val="Tahoma"/>
      <family val="2"/>
      <charset val="238"/>
    </font>
    <font>
      <i/>
      <sz val="11"/>
      <name val="Calibri"/>
      <family val="2"/>
      <charset val="238"/>
      <scheme val="minor"/>
    </font>
    <font>
      <i/>
      <sz val="10"/>
      <color rgb="FF000000"/>
      <name val="Tahoma"/>
      <family val="2"/>
      <charset val="238"/>
    </font>
    <font>
      <b/>
      <sz val="11"/>
      <color theme="1"/>
      <name val="Tahoma"/>
      <family val="2"/>
      <charset val="238"/>
    </font>
    <font>
      <sz val="9"/>
      <name val="Arial"/>
      <family val="2"/>
    </font>
    <font>
      <sz val="9"/>
      <name val="Arial"/>
      <family val="2"/>
      <charset val="238"/>
    </font>
    <font>
      <sz val="12"/>
      <name val="Arial"/>
      <family val="2"/>
      <charset val="238"/>
    </font>
    <font>
      <sz val="12"/>
      <name val="Arial"/>
      <family val="2"/>
    </font>
    <font>
      <b/>
      <sz val="12"/>
      <name val="Arial"/>
      <family val="2"/>
      <charset val="238"/>
    </font>
    <font>
      <sz val="14"/>
      <name val="Arial"/>
      <family val="2"/>
      <charset val="238"/>
    </font>
    <font>
      <b/>
      <sz val="14"/>
      <name val="Arial"/>
      <family val="2"/>
      <charset val="238"/>
    </font>
    <font>
      <b/>
      <sz val="8"/>
      <name val="Arial"/>
      <family val="2"/>
      <charset val="238"/>
    </font>
    <font>
      <sz val="8"/>
      <name val="Arial"/>
      <family val="2"/>
      <charset val="238"/>
    </font>
    <font>
      <b/>
      <sz val="12"/>
      <name val="Arial"/>
      <family val="2"/>
    </font>
    <font>
      <b/>
      <sz val="9"/>
      <name val="Arial"/>
      <family val="2"/>
    </font>
    <font>
      <sz val="10"/>
      <name val="Helv"/>
      <charset val="238"/>
    </font>
    <font>
      <sz val="8"/>
      <color rgb="FFFF0000"/>
      <name val="Arial"/>
      <family val="2"/>
      <charset val="238"/>
    </font>
    <font>
      <sz val="10"/>
      <color rgb="FFFF0000"/>
      <name val="Arial"/>
      <family val="2"/>
    </font>
    <font>
      <sz val="9"/>
      <color rgb="FFFF0000"/>
      <name val="Arial"/>
      <family val="2"/>
    </font>
    <font>
      <sz val="10"/>
      <color rgb="FFFF0000"/>
      <name val="Helv"/>
    </font>
    <font>
      <sz val="9"/>
      <color rgb="FFFF0000"/>
      <name val="Arial"/>
      <family val="2"/>
      <charset val="238"/>
    </font>
    <font>
      <b/>
      <sz val="11"/>
      <name val="Arial"/>
      <family val="2"/>
      <charset val="238"/>
    </font>
    <font>
      <b/>
      <sz val="12"/>
      <name val="Helv"/>
    </font>
    <font>
      <sz val="11"/>
      <name val="Calibri"/>
      <family val="2"/>
      <charset val="238"/>
      <scheme val="minor"/>
    </font>
    <font>
      <sz val="11"/>
      <name val="Arial"/>
      <family val="2"/>
    </font>
    <font>
      <sz val="9"/>
      <color indexed="10"/>
      <name val="Arial"/>
      <family val="2"/>
      <charset val="238"/>
    </font>
    <font>
      <sz val="10"/>
      <color indexed="10"/>
      <name val="Arial"/>
      <family val="2"/>
      <charset val="238"/>
    </font>
    <font>
      <b/>
      <sz val="11"/>
      <name val="Arial"/>
      <family val="2"/>
    </font>
    <font>
      <b/>
      <i/>
      <sz val="12"/>
      <name val="Arial"/>
      <family val="2"/>
      <charset val="238"/>
    </font>
    <font>
      <b/>
      <i/>
      <u/>
      <sz val="12"/>
      <name val="Arial"/>
      <family val="2"/>
      <charset val="238"/>
    </font>
    <font>
      <b/>
      <sz val="9"/>
      <name val="Arial"/>
      <family val="2"/>
      <charset val="238"/>
    </font>
    <font>
      <i/>
      <sz val="10"/>
      <name val="Arial"/>
      <family val="2"/>
      <charset val="238"/>
    </font>
    <font>
      <sz val="9"/>
      <color indexed="8"/>
      <name val="ARIAL CE"/>
      <family val="2"/>
      <charset val="238"/>
    </font>
    <font>
      <sz val="10"/>
      <color indexed="8"/>
      <name val="ARIAL CE"/>
      <family val="2"/>
      <charset val="238"/>
    </font>
    <font>
      <sz val="10"/>
      <name val="Siemens Sans"/>
      <charset val="238"/>
    </font>
    <font>
      <sz val="8"/>
      <name val="Arial"/>
      <family val="2"/>
    </font>
    <font>
      <b/>
      <sz val="8"/>
      <name val="Arial"/>
      <family val="2"/>
    </font>
    <font>
      <sz val="10"/>
      <color indexed="9"/>
      <name val="Arial"/>
      <family val="2"/>
      <charset val="238"/>
    </font>
    <font>
      <b/>
      <sz val="12"/>
      <color theme="1"/>
      <name val="Arial Narrow"/>
      <family val="2"/>
      <charset val="238"/>
    </font>
    <font>
      <sz val="10"/>
      <name val="Arial"/>
      <charset val="238"/>
    </font>
    <font>
      <b/>
      <sz val="10"/>
      <name val="Tahoma"/>
      <family val="2"/>
      <charset val="238"/>
    </font>
    <font>
      <b/>
      <sz val="11"/>
      <name val="Calibri"/>
      <family val="2"/>
      <charset val="238"/>
      <scheme val="minor"/>
    </font>
    <font>
      <b/>
      <sz val="18"/>
      <name val="Arial"/>
      <family val="2"/>
      <charset val="238"/>
    </font>
  </fonts>
  <fills count="3">
    <fill>
      <patternFill patternType="none"/>
    </fill>
    <fill>
      <patternFill patternType="gray125"/>
    </fill>
    <fill>
      <patternFill patternType="solid">
        <fgColor rgb="FFFFFFFF"/>
        <bgColor indexed="64"/>
      </patternFill>
    </fill>
  </fills>
  <borders count="2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top style="double">
        <color indexed="64"/>
      </top>
      <bottom/>
      <diagonal/>
    </border>
  </borders>
  <cellStyleXfs count="18">
    <xf numFmtId="0" fontId="0" fillId="0" borderId="0"/>
    <xf numFmtId="0" fontId="8" fillId="0" borderId="0"/>
    <xf numFmtId="164" fontId="1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30" fillId="0" borderId="0"/>
    <xf numFmtId="164" fontId="30" fillId="0" borderId="0" applyFont="0" applyFill="0" applyBorder="0" applyAlignment="0" applyProtection="0"/>
    <xf numFmtId="0" fontId="10" fillId="0" borderId="0"/>
    <xf numFmtId="0" fontId="12" fillId="0" borderId="0"/>
    <xf numFmtId="0" fontId="34" fillId="0" borderId="0"/>
    <xf numFmtId="0" fontId="12" fillId="0" borderId="0"/>
    <xf numFmtId="0" fontId="35" fillId="0" borderId="0"/>
    <xf numFmtId="0" fontId="36" fillId="0" borderId="0"/>
    <xf numFmtId="0" fontId="70" fillId="0" borderId="0"/>
    <xf numFmtId="0" fontId="94" fillId="0" borderId="0"/>
  </cellStyleXfs>
  <cellXfs count="697">
    <xf numFmtId="0" fontId="0" fillId="0" borderId="0" xfId="0"/>
    <xf numFmtId="0" fontId="1" fillId="0" borderId="0" xfId="0" applyNumberFormat="1" applyFont="1" applyAlignment="1">
      <alignment horizontal="left" wrapText="1"/>
    </xf>
    <xf numFmtId="0" fontId="3" fillId="0" borderId="0" xfId="0" applyFont="1" applyAlignment="1">
      <alignment horizontal="left"/>
    </xf>
    <xf numFmtId="166" fontId="3" fillId="0" borderId="0" xfId="0" applyNumberFormat="1" applyFont="1"/>
    <xf numFmtId="0" fontId="2" fillId="0" borderId="0" xfId="0" applyNumberFormat="1" applyFont="1" applyAlignment="1">
      <alignment horizontal="left" wrapText="1"/>
    </xf>
    <xf numFmtId="0" fontId="4" fillId="0" borderId="0" xfId="0" applyFont="1" applyAlignment="1">
      <alignment vertical="top" wrapText="1"/>
    </xf>
    <xf numFmtId="0" fontId="4" fillId="0" borderId="0" xfId="0" applyFont="1" applyAlignment="1">
      <alignment wrapText="1"/>
    </xf>
    <xf numFmtId="165" fontId="4" fillId="0" borderId="0" xfId="0" applyNumberFormat="1" applyFont="1" applyAlignment="1">
      <alignment horizontal="right" wrapText="1"/>
    </xf>
    <xf numFmtId="4" fontId="4" fillId="0" borderId="0" xfId="0" applyNumberFormat="1" applyFont="1" applyAlignment="1">
      <alignment horizontal="right" wrapText="1"/>
    </xf>
    <xf numFmtId="4" fontId="5" fillId="0" borderId="0" xfId="0" applyNumberFormat="1" applyFont="1" applyAlignment="1">
      <alignment horizontal="right" wrapText="1"/>
    </xf>
    <xf numFmtId="165" fontId="4" fillId="0" borderId="0" xfId="0" applyNumberFormat="1" applyFont="1" applyAlignment="1">
      <alignment horizontal="right" vertical="center" wrapText="1"/>
    </xf>
    <xf numFmtId="0" fontId="5" fillId="0" borderId="0" xfId="0" applyFont="1" applyAlignment="1">
      <alignment vertical="top" wrapText="1"/>
    </xf>
    <xf numFmtId="0" fontId="5" fillId="0" borderId="0" xfId="0" applyFont="1" applyAlignment="1">
      <alignment wrapText="1"/>
    </xf>
    <xf numFmtId="165" fontId="5" fillId="0" borderId="0" xfId="0" applyNumberFormat="1" applyFont="1" applyAlignment="1">
      <alignment horizontal="right" wrapText="1"/>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5" fillId="0" borderId="0" xfId="0" applyFont="1" applyAlignment="1">
      <alignment horizontal="left" vertical="top" wrapText="1"/>
    </xf>
    <xf numFmtId="167" fontId="7" fillId="0" borderId="0" xfId="0" applyNumberFormat="1" applyFont="1" applyAlignment="1">
      <alignment horizontal="center" vertical="top" wrapText="1"/>
    </xf>
    <xf numFmtId="0" fontId="5" fillId="0" borderId="0" xfId="0" applyFont="1" applyAlignment="1">
      <alignment horizontal="center" vertical="top" wrapText="1"/>
    </xf>
    <xf numFmtId="0" fontId="10" fillId="0" borderId="0" xfId="1" applyFont="1" applyAlignment="1">
      <alignment horizontal="left" vertical="top" wrapText="1"/>
    </xf>
    <xf numFmtId="0" fontId="9" fillId="0" borderId="0" xfId="1" applyFont="1" applyAlignment="1">
      <alignment horizontal="left" vertical="top" wrapText="1"/>
    </xf>
    <xf numFmtId="0" fontId="10" fillId="0" borderId="0" xfId="1" quotePrefix="1"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left" wrapText="1"/>
    </xf>
    <xf numFmtId="0" fontId="10" fillId="0" borderId="0" xfId="0" applyFont="1" applyAlignment="1">
      <alignment horizontal="left" vertical="center" wrapText="1"/>
    </xf>
    <xf numFmtId="0" fontId="4" fillId="0" borderId="0" xfId="0" applyFont="1" applyAlignment="1">
      <alignment vertical="top"/>
    </xf>
    <xf numFmtId="0" fontId="4" fillId="0" borderId="0" xfId="0" quotePrefix="1" applyFont="1" applyAlignment="1">
      <alignment vertical="top" wrapText="1"/>
    </xf>
    <xf numFmtId="0" fontId="14" fillId="0" borderId="0" xfId="0" applyFont="1" applyAlignment="1">
      <alignment horizontal="left" vertical="top" wrapText="1"/>
    </xf>
    <xf numFmtId="0" fontId="14" fillId="0" borderId="0" xfId="0" applyFont="1" applyAlignment="1">
      <alignment horizontal="center"/>
    </xf>
    <xf numFmtId="4" fontId="14" fillId="0" borderId="0" xfId="0" applyNumberFormat="1" applyFont="1" applyAlignment="1">
      <alignment wrapText="1"/>
    </xf>
    <xf numFmtId="168" fontId="14" fillId="0" borderId="0" xfId="0" applyNumberFormat="1" applyFont="1" applyAlignment="1">
      <alignment wrapText="1"/>
    </xf>
    <xf numFmtId="4" fontId="14" fillId="0" borderId="0" xfId="0" applyNumberFormat="1" applyFont="1"/>
    <xf numFmtId="0" fontId="14" fillId="0" borderId="0" xfId="0" applyFont="1" applyAlignment="1">
      <alignment horizontal="right" vertical="top" wrapText="1"/>
    </xf>
    <xf numFmtId="0" fontId="7" fillId="0" borderId="0" xfId="3" applyFont="1" applyAlignment="1">
      <alignment horizontal="left" vertical="top" wrapText="1"/>
    </xf>
    <xf numFmtId="4" fontId="7" fillId="0" borderId="0" xfId="0" applyNumberFormat="1" applyFont="1" applyAlignment="1">
      <alignment horizontal="center"/>
    </xf>
    <xf numFmtId="4" fontId="7" fillId="0" borderId="0" xfId="3" applyNumberFormat="1" applyFont="1" applyAlignment="1">
      <alignment wrapText="1"/>
    </xf>
    <xf numFmtId="0" fontId="7" fillId="0" borderId="0" xfId="4" applyFont="1" applyAlignment="1" applyProtection="1">
      <alignment horizontal="left" vertical="top" wrapText="1"/>
      <protection locked="0"/>
    </xf>
    <xf numFmtId="0" fontId="7" fillId="0" borderId="0" xfId="3" applyFont="1" applyAlignment="1">
      <alignment horizontal="center" wrapText="1"/>
    </xf>
    <xf numFmtId="4" fontId="7" fillId="0" borderId="0" xfId="3" applyNumberFormat="1" applyFont="1"/>
    <xf numFmtId="0" fontId="7" fillId="0" borderId="0" xfId="0" applyFont="1" applyAlignment="1">
      <alignment horizontal="center"/>
    </xf>
    <xf numFmtId="4" fontId="7" fillId="0" borderId="0" xfId="0" applyNumberFormat="1" applyFont="1" applyAlignment="1">
      <alignment wrapText="1"/>
    </xf>
    <xf numFmtId="168" fontId="14" fillId="0" borderId="0" xfId="0" applyNumberFormat="1" applyFont="1" applyAlignment="1">
      <alignment horizontal="center" wrapText="1"/>
    </xf>
    <xf numFmtId="4" fontId="13" fillId="0" borderId="0" xfId="0" applyNumberFormat="1" applyFont="1" applyAlignment="1">
      <alignment vertical="top" wrapText="1"/>
    </xf>
    <xf numFmtId="0" fontId="14" fillId="0" borderId="0" xfId="0" applyFont="1" applyAlignment="1">
      <alignment horizontal="center" vertical="top" wrapText="1"/>
    </xf>
    <xf numFmtId="4" fontId="14" fillId="0" borderId="0" xfId="0" applyNumberFormat="1" applyFont="1" applyAlignment="1">
      <alignment vertical="top" wrapText="1"/>
    </xf>
    <xf numFmtId="0" fontId="14" fillId="0" borderId="0" xfId="0" applyFont="1" applyAlignment="1" applyProtection="1">
      <alignment horizontal="left" vertical="top" wrapText="1"/>
      <protection locked="0"/>
    </xf>
    <xf numFmtId="0" fontId="14" fillId="0" borderId="0" xfId="0" applyFont="1" applyAlignment="1" applyProtection="1">
      <alignment horizontal="center" wrapText="1"/>
      <protection locked="0"/>
    </xf>
    <xf numFmtId="4" fontId="14" fillId="0" borderId="0" xfId="0" applyNumberFormat="1" applyFont="1" applyAlignment="1">
      <alignment horizontal="right" wrapText="1"/>
    </xf>
    <xf numFmtId="0" fontId="14" fillId="0" borderId="0" xfId="4" applyFont="1" applyAlignment="1" applyProtection="1">
      <alignment horizontal="left" vertical="top" wrapText="1"/>
      <protection locked="0"/>
    </xf>
    <xf numFmtId="0" fontId="14" fillId="0" borderId="0" xfId="0" applyFont="1" applyAlignment="1" applyProtection="1">
      <alignment horizontal="right" vertical="top" wrapText="1"/>
      <protection locked="0"/>
    </xf>
    <xf numFmtId="0" fontId="14" fillId="0" borderId="0" xfId="3" applyFont="1" applyAlignment="1">
      <alignment horizontal="center"/>
    </xf>
    <xf numFmtId="4" fontId="14" fillId="0" borderId="0" xfId="3" applyNumberFormat="1" applyFont="1"/>
    <xf numFmtId="49" fontId="14" fillId="0" borderId="0" xfId="0" applyNumberFormat="1" applyFont="1" applyAlignment="1">
      <alignment horizontal="left" vertical="top" wrapText="1"/>
    </xf>
    <xf numFmtId="164" fontId="16" fillId="0" borderId="0" xfId="2" applyFont="1"/>
    <xf numFmtId="49" fontId="16" fillId="0" borderId="0" xfId="0" applyNumberFormat="1" applyFont="1" applyAlignment="1">
      <alignment horizontal="justify" vertical="top"/>
    </xf>
    <xf numFmtId="49" fontId="14" fillId="0" borderId="0" xfId="0" applyNumberFormat="1" applyFont="1" applyAlignment="1">
      <alignment horizontal="justify" vertical="top"/>
    </xf>
    <xf numFmtId="0" fontId="14" fillId="0" borderId="0" xfId="0" applyFont="1" applyAlignment="1">
      <alignment vertical="top" wrapText="1"/>
    </xf>
    <xf numFmtId="49" fontId="16" fillId="0" borderId="0" xfId="0" applyNumberFormat="1" applyFont="1" applyAlignment="1">
      <alignment vertical="top" wrapText="1"/>
    </xf>
    <xf numFmtId="0" fontId="17"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horizontal="left" vertical="center" wrapText="1"/>
    </xf>
    <xf numFmtId="0" fontId="19" fillId="0" borderId="0" xfId="0" applyFont="1" applyAlignment="1">
      <alignment wrapText="1"/>
    </xf>
    <xf numFmtId="165" fontId="19" fillId="0" borderId="0" xfId="0" applyNumberFormat="1" applyFont="1" applyAlignment="1">
      <alignment horizontal="righ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0" fontId="19" fillId="0" borderId="0" xfId="0" applyFont="1" applyAlignment="1">
      <alignment vertical="center" wrapText="1"/>
    </xf>
    <xf numFmtId="165" fontId="19" fillId="0" borderId="0" xfId="0" applyNumberFormat="1" applyFont="1" applyAlignment="1">
      <alignment horizontal="right" vertical="center" wrapText="1"/>
    </xf>
    <xf numFmtId="0" fontId="19" fillId="0" borderId="0" xfId="0" applyFont="1" applyAlignment="1">
      <alignment horizontal="left" vertical="top" wrapText="1"/>
    </xf>
    <xf numFmtId="4" fontId="7" fillId="0" borderId="0" xfId="0" applyNumberFormat="1" applyFont="1" applyAlignment="1">
      <alignment horizontal="left" vertical="top" wrapText="1"/>
    </xf>
    <xf numFmtId="4" fontId="7" fillId="0" borderId="0" xfId="0" applyNumberFormat="1" applyFont="1" applyAlignment="1">
      <alignment horizontal="center" vertical="top"/>
    </xf>
    <xf numFmtId="4" fontId="7" fillId="0" borderId="0" xfId="0" applyNumberFormat="1" applyFont="1" applyAlignment="1">
      <alignment vertical="top"/>
    </xf>
    <xf numFmtId="2" fontId="14" fillId="0" borderId="0" xfId="0" applyNumberFormat="1" applyFont="1" applyAlignment="1">
      <alignment horizontal="left" vertical="top" wrapText="1"/>
    </xf>
    <xf numFmtId="169" fontId="14" fillId="0" borderId="0" xfId="0" applyNumberFormat="1"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vertical="center" wrapText="1"/>
    </xf>
    <xf numFmtId="0" fontId="5" fillId="0" borderId="0" xfId="0" applyFont="1" applyAlignment="1">
      <alignment horizontal="center" wrapText="1"/>
    </xf>
    <xf numFmtId="49" fontId="14" fillId="0" borderId="0" xfId="5" applyNumberFormat="1" applyFont="1" applyAlignment="1">
      <alignment horizontal="left" vertical="top" wrapText="1"/>
    </xf>
    <xf numFmtId="0" fontId="14" fillId="0" borderId="0" xfId="5" applyFont="1" applyAlignment="1">
      <alignment horizontal="center"/>
    </xf>
    <xf numFmtId="0" fontId="14" fillId="0" borderId="0" xfId="0" applyFont="1" applyAlignment="1">
      <alignment horizontal="center" wrapText="1"/>
    </xf>
    <xf numFmtId="2" fontId="14" fillId="0" borderId="0" xfId="0" applyNumberFormat="1" applyFont="1" applyAlignment="1">
      <alignment horizontal="right" vertical="top" wrapText="1"/>
    </xf>
    <xf numFmtId="49" fontId="4" fillId="0" borderId="0" xfId="0" applyNumberFormat="1" applyFont="1" applyAlignment="1">
      <alignment horizontal="left" vertical="top" wrapText="1"/>
    </xf>
    <xf numFmtId="4" fontId="7" fillId="0" borderId="0" xfId="6" applyNumberFormat="1" applyFont="1" applyAlignment="1">
      <alignment horizontal="center" wrapText="1"/>
    </xf>
    <xf numFmtId="168" fontId="7" fillId="0" borderId="0" xfId="1" applyNumberFormat="1" applyFont="1"/>
    <xf numFmtId="4" fontId="7" fillId="0" borderId="0" xfId="6" applyNumberFormat="1" applyFont="1" applyAlignment="1">
      <alignment horizontal="right" wrapText="1"/>
    </xf>
    <xf numFmtId="0" fontId="7" fillId="0" borderId="0" xfId="6" applyFont="1" applyAlignment="1">
      <alignment horizontal="center" vertical="top" wrapText="1"/>
    </xf>
    <xf numFmtId="0" fontId="4" fillId="0" borderId="0" xfId="0" applyFont="1" applyAlignment="1">
      <alignment horizontal="left" vertical="top" wrapText="1"/>
    </xf>
    <xf numFmtId="0" fontId="10" fillId="0" borderId="0" xfId="1" applyFont="1" applyBorder="1" applyAlignment="1">
      <alignment horizontal="left" vertical="top" wrapText="1"/>
    </xf>
    <xf numFmtId="0" fontId="0" fillId="0" borderId="0" xfId="0" applyBorder="1"/>
    <xf numFmtId="0" fontId="0" fillId="0" borderId="0" xfId="0" applyBorder="1" applyAlignment="1">
      <alignment horizontal="left" wrapText="1"/>
    </xf>
    <xf numFmtId="0" fontId="9" fillId="0" borderId="0" xfId="1" applyFont="1" applyAlignment="1">
      <alignment horizontal="justify" vertical="top"/>
    </xf>
    <xf numFmtId="0" fontId="8" fillId="0" borderId="0" xfId="1" applyAlignment="1">
      <alignment horizontal="justify" vertical="top"/>
    </xf>
    <xf numFmtId="0" fontId="8" fillId="0" borderId="0" xfId="1" quotePrefix="1" applyAlignment="1">
      <alignment horizontal="justify" vertical="top"/>
    </xf>
    <xf numFmtId="0" fontId="8" fillId="0" borderId="0" xfId="1" applyAlignment="1">
      <alignment vertical="top"/>
    </xf>
    <xf numFmtId="0" fontId="21" fillId="0" borderId="0" xfId="1" applyFont="1" applyAlignment="1">
      <alignment horizontal="justify" vertical="top"/>
    </xf>
    <xf numFmtId="0" fontId="8" fillId="0" borderId="0" xfId="0" applyFont="1" applyAlignment="1">
      <alignment horizontal="justify" vertical="top"/>
    </xf>
    <xf numFmtId="0" fontId="8" fillId="0" borderId="0" xfId="0" quotePrefix="1" applyFont="1" applyAlignment="1">
      <alignment horizontal="justify" vertical="top"/>
    </xf>
    <xf numFmtId="0" fontId="10" fillId="0" borderId="0" xfId="0" applyFont="1" applyAlignment="1">
      <alignment horizontal="justify" vertical="top"/>
    </xf>
    <xf numFmtId="0" fontId="10" fillId="0" borderId="0" xfId="0" quotePrefix="1" applyFont="1" applyAlignment="1">
      <alignment horizontal="justify" vertical="top"/>
    </xf>
    <xf numFmtId="0" fontId="10" fillId="0" borderId="0" xfId="0" applyFont="1" applyAlignment="1">
      <alignment vertical="top"/>
    </xf>
    <xf numFmtId="0" fontId="10" fillId="0" borderId="0" xfId="0" applyFont="1" applyAlignment="1">
      <alignment vertical="top" wrapText="1"/>
    </xf>
    <xf numFmtId="0" fontId="24" fillId="0" borderId="0" xfId="1" applyFont="1" applyAlignment="1">
      <alignment horizontal="justify" vertical="top"/>
    </xf>
    <xf numFmtId="0" fontId="8" fillId="0" borderId="0" xfId="1" applyAlignment="1">
      <alignment horizontal="left" vertical="top" wrapText="1"/>
    </xf>
    <xf numFmtId="0" fontId="8" fillId="0" borderId="0" xfId="0" applyFont="1" applyAlignment="1">
      <alignment horizontal="justify" vertical="center"/>
    </xf>
    <xf numFmtId="0" fontId="21" fillId="0" borderId="0" xfId="0" applyFont="1" applyAlignment="1">
      <alignment horizontal="justify" vertical="center"/>
    </xf>
    <xf numFmtId="0" fontId="24" fillId="0" borderId="0" xfId="0" applyFont="1" applyAlignment="1">
      <alignment horizontal="justify" vertical="center"/>
    </xf>
    <xf numFmtId="0" fontId="8" fillId="0" borderId="0" xfId="0" applyFont="1" applyAlignment="1">
      <alignment horizontal="justify"/>
    </xf>
    <xf numFmtId="0" fontId="25" fillId="0" borderId="0" xfId="0" applyFont="1" applyAlignment="1">
      <alignment horizontal="justify"/>
    </xf>
    <xf numFmtId="0" fontId="8" fillId="0" borderId="0" xfId="0" applyFont="1"/>
    <xf numFmtId="0" fontId="8" fillId="0" borderId="0" xfId="0" applyFont="1" applyAlignment="1">
      <alignment vertical="top"/>
    </xf>
    <xf numFmtId="0" fontId="8" fillId="0" borderId="0" xfId="0" quotePrefix="1" applyFont="1" applyAlignment="1">
      <alignment horizontal="left" wrapText="1" indent="1"/>
    </xf>
    <xf numFmtId="0" fontId="8" fillId="0" borderId="0" xfId="0" applyFont="1" applyAlignment="1">
      <alignment horizontal="left" wrapText="1" indent="1"/>
    </xf>
    <xf numFmtId="0" fontId="8" fillId="0" borderId="0" xfId="0" applyFont="1" applyAlignment="1">
      <alignment vertical="top" wrapText="1"/>
    </xf>
    <xf numFmtId="4" fontId="7" fillId="0" borderId="0" xfId="0" applyNumberFormat="1" applyFont="1"/>
    <xf numFmtId="4" fontId="7" fillId="0" borderId="0" xfId="0" applyNumberFormat="1" applyFont="1" applyAlignment="1">
      <alignment horizontal="right"/>
    </xf>
    <xf numFmtId="0" fontId="26" fillId="0" borderId="0" xfId="0" applyFont="1" applyAlignment="1">
      <alignment horizontal="left" vertical="top" wrapText="1"/>
    </xf>
    <xf numFmtId="0" fontId="27" fillId="0" borderId="0" xfId="0" applyFont="1" applyAlignment="1">
      <alignment wrapText="1"/>
    </xf>
    <xf numFmtId="4" fontId="17" fillId="0" borderId="0" xfId="0" applyNumberFormat="1" applyFont="1" applyAlignment="1">
      <alignment horizontal="left" vertical="top" wrapText="1"/>
    </xf>
    <xf numFmtId="0" fontId="28" fillId="0" borderId="0" xfId="0" applyFont="1" applyAlignment="1">
      <alignment vertical="top" wrapText="1"/>
    </xf>
    <xf numFmtId="0" fontId="29" fillId="0" borderId="0" xfId="0" applyFont="1" applyAlignment="1">
      <alignment vertical="top" wrapText="1"/>
    </xf>
    <xf numFmtId="0" fontId="28" fillId="0" borderId="0" xfId="0" applyFont="1" applyAlignment="1">
      <alignment horizontal="center" wrapText="1"/>
    </xf>
    <xf numFmtId="165" fontId="28" fillId="0" borderId="0" xfId="0" applyNumberFormat="1" applyFont="1" applyAlignment="1">
      <alignment horizontal="right" wrapText="1"/>
    </xf>
    <xf numFmtId="4" fontId="28" fillId="0" borderId="0" xfId="0" applyNumberFormat="1" applyFont="1" applyAlignment="1">
      <alignment horizontal="right" wrapText="1"/>
    </xf>
    <xf numFmtId="4" fontId="29" fillId="0" borderId="0" xfId="0" applyNumberFormat="1" applyFont="1" applyAlignment="1">
      <alignment horizontal="right" wrapText="1"/>
    </xf>
    <xf numFmtId="0" fontId="29"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center" wrapText="1"/>
    </xf>
    <xf numFmtId="165" fontId="29" fillId="0" borderId="0" xfId="0" applyNumberFormat="1" applyFont="1" applyAlignment="1">
      <alignment horizontal="right" wrapText="1"/>
    </xf>
    <xf numFmtId="4" fontId="31" fillId="0" borderId="0" xfId="0" applyNumberFormat="1" applyFont="1" applyAlignment="1">
      <alignment horizontal="right" wrapText="1"/>
    </xf>
    <xf numFmtId="0" fontId="31" fillId="0" borderId="0" xfId="0" applyFont="1" applyAlignment="1">
      <alignment horizontal="center" wrapText="1"/>
    </xf>
    <xf numFmtId="165" fontId="31" fillId="0" borderId="0" xfId="0" applyNumberFormat="1" applyFont="1" applyAlignment="1">
      <alignment horizontal="right" wrapText="1"/>
    </xf>
    <xf numFmtId="0" fontId="10" fillId="0" borderId="0" xfId="1" applyFont="1" applyAlignment="1">
      <alignment horizontal="justify" vertical="top"/>
    </xf>
    <xf numFmtId="0" fontId="10" fillId="0" borderId="0" xfId="0" applyFont="1" applyAlignment="1">
      <alignment horizontal="justify" vertical="center"/>
    </xf>
    <xf numFmtId="0" fontId="8" fillId="0" borderId="0" xfId="0" quotePrefix="1" applyFont="1" applyAlignment="1">
      <alignment horizontal="left" vertical="top" wrapText="1" indent="1"/>
    </xf>
    <xf numFmtId="0" fontId="32" fillId="0" borderId="0" xfId="0" applyFont="1" applyAlignment="1">
      <alignment horizontal="left"/>
    </xf>
    <xf numFmtId="0" fontId="0" fillId="0" borderId="0" xfId="0" applyFont="1"/>
    <xf numFmtId="0" fontId="33" fillId="0" borderId="0" xfId="0" applyFont="1" applyFill="1" applyAlignment="1">
      <alignment horizontal="left" vertical="top"/>
    </xf>
    <xf numFmtId="0" fontId="19" fillId="0" borderId="0" xfId="0" quotePrefix="1" applyFont="1" applyAlignment="1">
      <alignment vertical="center" wrapText="1"/>
    </xf>
    <xf numFmtId="4" fontId="7" fillId="0" borderId="0" xfId="0" applyNumberFormat="1" applyFont="1" applyAlignment="1"/>
    <xf numFmtId="168" fontId="7" fillId="0" borderId="0" xfId="1" applyNumberFormat="1" applyFont="1" applyAlignment="1"/>
    <xf numFmtId="0" fontId="31" fillId="0" borderId="0" xfId="0" applyFont="1" applyAlignment="1">
      <alignment wrapText="1"/>
    </xf>
    <xf numFmtId="0" fontId="19" fillId="0" borderId="0" xfId="0" quotePrefix="1" applyFont="1" applyAlignment="1">
      <alignment horizontal="left" vertical="top" wrapText="1"/>
    </xf>
    <xf numFmtId="4" fontId="5" fillId="0" borderId="0" xfId="0" applyNumberFormat="1" applyFont="1" applyAlignment="1">
      <alignment horizontal="right" vertical="center" wrapText="1"/>
    </xf>
    <xf numFmtId="0" fontId="40" fillId="0" borderId="0" xfId="0" applyFont="1" applyAlignment="1">
      <alignment vertical="center"/>
    </xf>
    <xf numFmtId="0" fontId="39" fillId="0" borderId="0" xfId="0" applyFont="1" applyAlignment="1">
      <alignment vertical="center" wrapText="1"/>
    </xf>
    <xf numFmtId="4" fontId="38" fillId="0" borderId="0" xfId="15" applyNumberFormat="1" applyFont="1" applyAlignment="1" applyProtection="1">
      <alignment horizontal="right" vertical="top" wrapText="1"/>
      <protection locked="0"/>
    </xf>
    <xf numFmtId="0" fontId="41" fillId="0" borderId="0" xfId="0" applyFont="1" applyAlignment="1">
      <alignment vertical="center"/>
    </xf>
    <xf numFmtId="0" fontId="43" fillId="0" borderId="0" xfId="0" applyFont="1" applyAlignment="1">
      <alignment vertical="center"/>
    </xf>
    <xf numFmtId="0" fontId="46"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47" fillId="0" borderId="4" xfId="0" applyFont="1" applyBorder="1" applyAlignment="1">
      <alignment horizontal="center" vertical="center" wrapText="1"/>
    </xf>
    <xf numFmtId="0" fontId="48" fillId="0" borderId="0" xfId="0" applyFont="1" applyAlignment="1">
      <alignment vertical="top" wrapText="1"/>
    </xf>
    <xf numFmtId="0" fontId="40" fillId="0" borderId="0" xfId="0" applyFont="1" applyAlignment="1">
      <alignment horizontal="right" vertical="top"/>
    </xf>
    <xf numFmtId="0" fontId="40" fillId="0" borderId="0" xfId="0" applyFont="1" applyAlignment="1">
      <alignment vertical="top"/>
    </xf>
    <xf numFmtId="0" fontId="40" fillId="0" borderId="0" xfId="0" applyFont="1" applyAlignment="1">
      <alignment horizontal="right" wrapText="1"/>
    </xf>
    <xf numFmtId="1" fontId="49" fillId="0" borderId="0" xfId="0" applyNumberFormat="1" applyFont="1"/>
    <xf numFmtId="2" fontId="40" fillId="0" borderId="0" xfId="0" applyNumberFormat="1" applyFont="1" applyAlignment="1">
      <alignment vertical="center" wrapText="1"/>
    </xf>
    <xf numFmtId="4" fontId="40" fillId="0" borderId="0" xfId="0" applyNumberFormat="1" applyFont="1" applyAlignment="1">
      <alignment vertical="center"/>
    </xf>
    <xf numFmtId="16" fontId="50" fillId="0" borderId="0" xfId="0" applyNumberFormat="1" applyFont="1" applyAlignment="1">
      <alignment horizontal="right" vertical="top"/>
    </xf>
    <xf numFmtId="0" fontId="39" fillId="0" borderId="0" xfId="0" applyFont="1" applyAlignment="1">
      <alignment horizontal="justify" vertical="top"/>
    </xf>
    <xf numFmtId="0" fontId="50" fillId="0" borderId="0" xfId="0" applyFont="1" applyAlignment="1">
      <alignment horizontal="right" wrapText="1"/>
    </xf>
    <xf numFmtId="1" fontId="52" fillId="0" borderId="0" xfId="0" applyNumberFormat="1" applyFont="1" applyAlignment="1">
      <alignment horizontal="right" vertical="center"/>
    </xf>
    <xf numFmtId="2" fontId="50" fillId="0" borderId="0" xfId="0" applyNumberFormat="1" applyFont="1" applyAlignment="1">
      <alignment vertical="center" wrapText="1"/>
    </xf>
    <xf numFmtId="4" fontId="50" fillId="0" borderId="0" xfId="0" applyNumberFormat="1" applyFont="1" applyAlignment="1">
      <alignment vertical="center"/>
    </xf>
    <xf numFmtId="0" fontId="40" fillId="0" borderId="0" xfId="0" applyFont="1" applyAlignment="1">
      <alignment horizontal="left" vertical="top"/>
    </xf>
    <xf numFmtId="1" fontId="38" fillId="0" borderId="0" xfId="0" applyNumberFormat="1" applyFont="1" applyAlignment="1">
      <alignment horizontal="right"/>
    </xf>
    <xf numFmtId="2" fontId="38" fillId="0" borderId="0" xfId="0" applyNumberFormat="1" applyFont="1"/>
    <xf numFmtId="4" fontId="52" fillId="0" borderId="0" xfId="0" applyNumberFormat="1" applyFont="1"/>
    <xf numFmtId="0" fontId="40" fillId="0" borderId="0" xfId="0" applyFont="1" applyAlignment="1">
      <alignment vertical="top" wrapText="1"/>
    </xf>
    <xf numFmtId="1" fontId="40" fillId="0" borderId="0" xfId="0" applyNumberFormat="1" applyFont="1" applyAlignment="1">
      <alignment horizontal="right" vertical="center"/>
    </xf>
    <xf numFmtId="16" fontId="40" fillId="0" borderId="0" xfId="0" applyNumberFormat="1" applyFont="1" applyAlignment="1">
      <alignment horizontal="right" vertical="top"/>
    </xf>
    <xf numFmtId="0" fontId="51" fillId="0" borderId="0" xfId="0" applyFont="1" applyAlignment="1">
      <alignment vertical="top"/>
    </xf>
    <xf numFmtId="1" fontId="40" fillId="0" borderId="0" xfId="0" applyNumberFormat="1" applyFont="1"/>
    <xf numFmtId="0" fontId="40" fillId="0" borderId="0" xfId="0" applyFont="1" applyAlignment="1">
      <alignment horizontal="justify" vertical="top"/>
    </xf>
    <xf numFmtId="0" fontId="40" fillId="0" borderId="0" xfId="0" applyFont="1" applyAlignment="1">
      <alignment horizontal="right" vertical="center" wrapText="1"/>
    </xf>
    <xf numFmtId="0" fontId="40" fillId="0" borderId="0" xfId="0" quotePrefix="1" applyFont="1" applyAlignment="1">
      <alignment horizontal="left"/>
    </xf>
    <xf numFmtId="0" fontId="40" fillId="0" borderId="0" xfId="0" quotePrefix="1" applyFont="1" applyAlignment="1">
      <alignment horizontal="right" vertical="top"/>
    </xf>
    <xf numFmtId="0" fontId="49" fillId="0" borderId="0" xfId="0" applyFont="1" applyBorder="1" applyAlignment="1">
      <alignment vertical="top" wrapText="1"/>
    </xf>
    <xf numFmtId="0" fontId="39" fillId="2" borderId="5" xfId="0" applyFont="1" applyFill="1" applyBorder="1" applyAlignment="1">
      <alignment horizontal="right" vertical="center" wrapText="1"/>
    </xf>
    <xf numFmtId="0" fontId="49" fillId="0" borderId="6" xfId="0" applyFont="1" applyBorder="1" applyAlignment="1">
      <alignment vertical="center"/>
    </xf>
    <xf numFmtId="0" fontId="0" fillId="0" borderId="6" xfId="0" applyBorder="1"/>
    <xf numFmtId="0" fontId="43" fillId="0" borderId="0" xfId="0" applyFont="1" applyAlignment="1">
      <alignment vertical="top"/>
    </xf>
    <xf numFmtId="0" fontId="50" fillId="0" borderId="0" xfId="0" applyFont="1" applyAlignment="1">
      <alignment horizontal="right" vertical="top"/>
    </xf>
    <xf numFmtId="0" fontId="56" fillId="0" borderId="0" xfId="0" applyFont="1" applyAlignment="1">
      <alignment vertical="top" wrapText="1"/>
    </xf>
    <xf numFmtId="0" fontId="50" fillId="0" borderId="0" xfId="0" applyFont="1" applyAlignment="1">
      <alignment horizontal="right" vertical="center" wrapText="1"/>
    </xf>
    <xf numFmtId="1" fontId="50" fillId="0" borderId="0" xfId="0" applyNumberFormat="1" applyFont="1" applyAlignment="1">
      <alignment horizontal="right" vertical="center"/>
    </xf>
    <xf numFmtId="4" fontId="50" fillId="0" borderId="0" xfId="0" applyNumberFormat="1" applyFont="1" applyAlignment="1">
      <alignment horizontal="right" vertical="center" wrapText="1"/>
    </xf>
    <xf numFmtId="4" fontId="50" fillId="0" borderId="0" xfId="0" applyNumberFormat="1" applyFont="1" applyAlignment="1">
      <alignment horizontal="right" vertical="center"/>
    </xf>
    <xf numFmtId="0" fontId="38" fillId="0" borderId="0" xfId="0" applyFont="1" applyAlignment="1">
      <alignment vertical="top"/>
    </xf>
    <xf numFmtId="0" fontId="51" fillId="0" borderId="0" xfId="0" applyFont="1" applyAlignment="1">
      <alignment horizontal="left" vertical="top"/>
    </xf>
    <xf numFmtId="0" fontId="42" fillId="0" borderId="0" xfId="0" applyFont="1" applyAlignment="1">
      <alignment horizontal="left" vertical="top"/>
    </xf>
    <xf numFmtId="0" fontId="52" fillId="0" borderId="0" xfId="0" applyFont="1" applyAlignment="1">
      <alignment vertical="top" wrapText="1"/>
    </xf>
    <xf numFmtId="0" fontId="51" fillId="0" borderId="0" xfId="0" applyFont="1" applyAlignment="1">
      <alignment vertical="top" wrapText="1"/>
    </xf>
    <xf numFmtId="4" fontId="38" fillId="0" borderId="0" xfId="0" applyNumberFormat="1" applyFont="1"/>
    <xf numFmtId="0" fontId="55" fillId="0" borderId="0" xfId="0" applyFont="1" applyAlignment="1">
      <alignment horizontal="justify" vertical="top"/>
    </xf>
    <xf numFmtId="2" fontId="40" fillId="0" borderId="0" xfId="0" applyNumberFormat="1" applyFont="1" applyAlignment="1">
      <alignment horizontal="right" vertical="center" wrapText="1"/>
    </xf>
    <xf numFmtId="0" fontId="49" fillId="0" borderId="0" xfId="0" applyFont="1" applyAlignment="1">
      <alignment vertical="center" wrapText="1"/>
    </xf>
    <xf numFmtId="0" fontId="0" fillId="0" borderId="6" xfId="0" applyFont="1" applyBorder="1"/>
    <xf numFmtId="0" fontId="50" fillId="0" borderId="0" xfId="0" applyFont="1" applyAlignment="1">
      <alignment vertical="top" wrapText="1"/>
    </xf>
    <xf numFmtId="0" fontId="57" fillId="0" borderId="0" xfId="0" applyFont="1" applyAlignment="1">
      <alignment vertical="top" wrapText="1"/>
    </xf>
    <xf numFmtId="0" fontId="40" fillId="0" borderId="0" xfId="0" applyFont="1" applyAlignment="1">
      <alignment horizontal="justify" vertical="center"/>
    </xf>
    <xf numFmtId="16" fontId="39" fillId="0" borderId="0" xfId="0" applyNumberFormat="1" applyFont="1" applyAlignment="1">
      <alignment horizontal="right" vertical="center" wrapText="1"/>
    </xf>
    <xf numFmtId="0" fontId="39" fillId="0" borderId="0" xfId="0" applyFont="1" applyAlignment="1">
      <alignment horizontal="right" vertical="center" wrapText="1"/>
    </xf>
    <xf numFmtId="0" fontId="39" fillId="0" borderId="0" xfId="0" applyFont="1" applyAlignment="1">
      <alignment horizontal="left" wrapText="1"/>
    </xf>
    <xf numFmtId="0" fontId="40" fillId="0" borderId="0" xfId="0" applyFont="1" applyAlignment="1">
      <alignment horizontal="right" vertical="center"/>
    </xf>
    <xf numFmtId="0" fontId="40" fillId="0" borderId="0" xfId="0" quotePrefix="1" applyFont="1" applyAlignment="1">
      <alignment horizontal="right" vertical="center"/>
    </xf>
    <xf numFmtId="0" fontId="40" fillId="0" borderId="8" xfId="0" applyFont="1" applyBorder="1" applyAlignment="1">
      <alignment horizontal="justify" vertical="center" wrapText="1"/>
    </xf>
    <xf numFmtId="0" fontId="39" fillId="0" borderId="9" xfId="0" applyFont="1" applyBorder="1" applyAlignment="1">
      <alignment horizontal="right" vertical="center" wrapText="1"/>
    </xf>
    <xf numFmtId="0" fontId="39" fillId="0" borderId="6" xfId="0" applyFont="1" applyBorder="1" applyAlignment="1">
      <alignment horizontal="right" vertical="center" wrapText="1"/>
    </xf>
    <xf numFmtId="0" fontId="39" fillId="0" borderId="7" xfId="0" applyFont="1" applyBorder="1" applyAlignment="1">
      <alignment horizontal="left" vertical="center" wrapText="1"/>
    </xf>
    <xf numFmtId="0" fontId="39" fillId="0" borderId="9" xfId="0" applyFont="1" applyFill="1" applyBorder="1" applyAlignment="1">
      <alignment horizontal="right" vertical="center" wrapText="1"/>
    </xf>
    <xf numFmtId="0" fontId="0" fillId="0" borderId="7" xfId="0" applyBorder="1"/>
    <xf numFmtId="0" fontId="10" fillId="0" borderId="0" xfId="10" applyFill="1"/>
    <xf numFmtId="0" fontId="8" fillId="0" borderId="0" xfId="10" applyFont="1" applyFill="1"/>
    <xf numFmtId="4" fontId="8" fillId="0" borderId="0" xfId="10" applyNumberFormat="1" applyFont="1" applyFill="1" applyAlignment="1">
      <alignment horizontal="right"/>
    </xf>
    <xf numFmtId="0" fontId="8" fillId="0" borderId="0" xfId="10" applyFont="1" applyFill="1" applyBorder="1"/>
    <xf numFmtId="4" fontId="21" fillId="0" borderId="0" xfId="10" applyNumberFormat="1" applyFont="1" applyFill="1"/>
    <xf numFmtId="4" fontId="67" fillId="0" borderId="0" xfId="12" applyNumberFormat="1" applyFont="1" applyFill="1"/>
    <xf numFmtId="49" fontId="67" fillId="0" borderId="0" xfId="12" applyNumberFormat="1" applyFont="1" applyFill="1"/>
    <xf numFmtId="49" fontId="8" fillId="0" borderId="11" xfId="12" applyNumberFormat="1" applyFont="1" applyFill="1" applyBorder="1" applyAlignment="1">
      <alignment horizontal="center"/>
    </xf>
    <xf numFmtId="0" fontId="8" fillId="0" borderId="11" xfId="12" applyFont="1" applyFill="1" applyBorder="1" applyAlignment="1">
      <alignment horizontal="right"/>
    </xf>
    <xf numFmtId="0" fontId="8" fillId="0" borderId="0" xfId="10" applyFont="1" applyFill="1" applyAlignment="1">
      <alignment horizontal="left" vertical="top" wrapText="1"/>
    </xf>
    <xf numFmtId="0" fontId="8" fillId="0" borderId="0" xfId="10" applyFont="1" applyFill="1" applyAlignment="1">
      <alignment vertical="top"/>
    </xf>
    <xf numFmtId="49" fontId="79" fillId="0" borderId="0" xfId="12" applyNumberFormat="1" applyFont="1" applyFill="1" applyAlignment="1"/>
    <xf numFmtId="4" fontId="8" fillId="0" borderId="11" xfId="12" applyNumberFormat="1" applyFont="1" applyFill="1" applyBorder="1" applyAlignment="1"/>
    <xf numFmtId="0" fontId="8" fillId="0" borderId="0" xfId="10" applyFont="1" applyFill="1" applyBorder="1" applyAlignment="1">
      <alignment vertical="top" wrapText="1"/>
    </xf>
    <xf numFmtId="49" fontId="10" fillId="0" borderId="0" xfId="12" applyNumberFormat="1" applyFont="1" applyFill="1"/>
    <xf numFmtId="49" fontId="67" fillId="0" borderId="11" xfId="12" applyNumberFormat="1" applyFont="1" applyFill="1" applyBorder="1"/>
    <xf numFmtId="2" fontId="66" fillId="0" borderId="0" xfId="13" applyNumberFormat="1" applyFont="1" applyFill="1" applyBorder="1" applyAlignment="1" applyProtection="1">
      <alignment horizontal="center" vertical="center"/>
    </xf>
    <xf numFmtId="0" fontId="21" fillId="0" borderId="11" xfId="13" applyFont="1" applyFill="1" applyBorder="1" applyAlignment="1">
      <alignment horizontal="left" vertical="top" wrapText="1"/>
    </xf>
    <xf numFmtId="49" fontId="8" fillId="0" borderId="0" xfId="12" applyNumberFormat="1" applyFont="1" applyFill="1" applyAlignment="1">
      <alignment vertical="top"/>
    </xf>
    <xf numFmtId="0" fontId="8" fillId="0" borderId="0" xfId="10" applyFont="1" applyFill="1" applyAlignment="1">
      <alignment vertical="top" wrapText="1"/>
    </xf>
    <xf numFmtId="4" fontId="8" fillId="0" borderId="0" xfId="10" applyNumberFormat="1" applyFont="1" applyFill="1"/>
    <xf numFmtId="4" fontId="8" fillId="0" borderId="0" xfId="10" applyNumberFormat="1" applyFont="1" applyFill="1" applyBorder="1"/>
    <xf numFmtId="49" fontId="8" fillId="0" borderId="0" xfId="10" applyNumberFormat="1" applyFont="1" applyFill="1" applyAlignment="1">
      <alignment horizontal="right" vertical="top"/>
    </xf>
    <xf numFmtId="0" fontId="8" fillId="0" borderId="0" xfId="10" applyFont="1" applyFill="1" applyAlignment="1">
      <alignment horizontal="right" vertical="top"/>
    </xf>
    <xf numFmtId="2" fontId="8" fillId="0" borderId="0" xfId="10" applyNumberFormat="1" applyFont="1" applyFill="1" applyAlignment="1">
      <alignment horizontal="right" vertical="top"/>
    </xf>
    <xf numFmtId="2" fontId="92" fillId="0" borderId="0" xfId="10" applyNumberFormat="1" applyFont="1" applyFill="1" applyAlignment="1">
      <alignment horizontal="right"/>
    </xf>
    <xf numFmtId="0" fontId="21" fillId="0" borderId="0" xfId="10" applyFont="1" applyFill="1" applyAlignment="1">
      <alignment vertical="top" wrapText="1"/>
    </xf>
    <xf numFmtId="2" fontId="8" fillId="0" borderId="0" xfId="10" applyNumberFormat="1" applyFont="1" applyFill="1" applyAlignment="1">
      <alignment vertical="top"/>
    </xf>
    <xf numFmtId="2" fontId="92" fillId="0" borderId="0" xfId="10" applyNumberFormat="1" applyFont="1" applyFill="1"/>
    <xf numFmtId="49" fontId="21" fillId="0" borderId="0" xfId="10" applyNumberFormat="1" applyFont="1" applyFill="1" applyAlignment="1">
      <alignment horizontal="right" vertical="top"/>
    </xf>
    <xf numFmtId="0" fontId="76" fillId="0" borderId="0" xfId="10" applyFont="1" applyFill="1" applyAlignment="1">
      <alignment vertical="top" wrapText="1"/>
    </xf>
    <xf numFmtId="0" fontId="21" fillId="0" borderId="0" xfId="10" applyFont="1" applyFill="1" applyAlignment="1">
      <alignment horizontal="right" vertical="top"/>
    </xf>
    <xf numFmtId="0" fontId="8" fillId="0" borderId="0" xfId="10" applyFont="1" applyAlignment="1">
      <alignment horizontal="left" vertical="top" wrapText="1"/>
    </xf>
    <xf numFmtId="49" fontId="21" fillId="0" borderId="23" xfId="10" applyNumberFormat="1" applyFont="1" applyFill="1" applyBorder="1" applyAlignment="1">
      <alignment horizontal="right" vertical="top"/>
    </xf>
    <xf numFmtId="0" fontId="76" fillId="0" borderId="23" xfId="10" applyFont="1" applyFill="1" applyBorder="1" applyAlignment="1">
      <alignment vertical="top" wrapText="1"/>
    </xf>
    <xf numFmtId="0" fontId="8" fillId="0" borderId="23" xfId="10" applyFont="1" applyFill="1" applyBorder="1" applyAlignment="1">
      <alignment horizontal="right" vertical="top"/>
    </xf>
    <xf numFmtId="2" fontId="8" fillId="0" borderId="23" xfId="10" applyNumberFormat="1" applyFont="1" applyFill="1" applyBorder="1" applyAlignment="1">
      <alignment vertical="top"/>
    </xf>
    <xf numFmtId="4" fontId="21" fillId="0" borderId="23" xfId="10" applyNumberFormat="1" applyFont="1" applyFill="1" applyBorder="1"/>
    <xf numFmtId="2" fontId="92" fillId="0" borderId="23" xfId="10" applyNumberFormat="1" applyFont="1" applyFill="1" applyBorder="1"/>
    <xf numFmtId="49" fontId="8" fillId="0" borderId="0" xfId="10" applyNumberFormat="1" applyFont="1" applyAlignment="1">
      <alignment horizontal="right" vertical="top"/>
    </xf>
    <xf numFmtId="0" fontId="8" fillId="0" borderId="0" xfId="10" applyFont="1" applyAlignment="1">
      <alignment horizontal="right" vertical="top"/>
    </xf>
    <xf numFmtId="0" fontId="8" fillId="0" borderId="0" xfId="10" applyFont="1"/>
    <xf numFmtId="171" fontId="92" fillId="0" borderId="0" xfId="10" applyNumberFormat="1" applyFont="1" applyAlignment="1">
      <alignment horizontal="right" vertical="top"/>
    </xf>
    <xf numFmtId="0" fontId="8" fillId="0" borderId="0" xfId="10" applyFont="1" applyFill="1" applyBorder="1" applyAlignment="1">
      <alignment horizontal="right" vertical="top"/>
    </xf>
    <xf numFmtId="2" fontId="8" fillId="0" borderId="0" xfId="10" applyNumberFormat="1" applyFont="1" applyFill="1" applyBorder="1" applyAlignment="1">
      <alignment vertical="top"/>
    </xf>
    <xf numFmtId="2" fontId="92" fillId="0" borderId="0" xfId="10" applyNumberFormat="1" applyFont="1" applyFill="1" applyBorder="1"/>
    <xf numFmtId="49" fontId="8" fillId="0" borderId="19" xfId="10" applyNumberFormat="1" applyFont="1" applyFill="1" applyBorder="1" applyAlignment="1">
      <alignment horizontal="right" vertical="top"/>
    </xf>
    <xf numFmtId="0" fontId="8" fillId="0" borderId="19" xfId="10" applyFont="1" applyFill="1" applyBorder="1" applyAlignment="1">
      <alignment vertical="top" wrapText="1"/>
    </xf>
    <xf numFmtId="0" fontId="8" fillId="0" borderId="19" xfId="10" applyFont="1" applyFill="1" applyBorder="1" applyAlignment="1">
      <alignment horizontal="right" vertical="top"/>
    </xf>
    <xf numFmtId="2" fontId="8" fillId="0" borderId="19" xfId="10" applyNumberFormat="1" applyFont="1" applyFill="1" applyBorder="1" applyAlignment="1">
      <alignment vertical="top"/>
    </xf>
    <xf numFmtId="4" fontId="8" fillId="0" borderId="19" xfId="10" applyNumberFormat="1" applyFont="1" applyFill="1" applyBorder="1"/>
    <xf numFmtId="2" fontId="92" fillId="0" borderId="19" xfId="10" applyNumberFormat="1" applyFont="1" applyFill="1" applyBorder="1"/>
    <xf numFmtId="49" fontId="8" fillId="0" borderId="0" xfId="10" applyNumberFormat="1" applyFont="1" applyFill="1" applyBorder="1" applyAlignment="1">
      <alignment horizontal="right" vertical="top"/>
    </xf>
    <xf numFmtId="4" fontId="21" fillId="0" borderId="0" xfId="10" applyNumberFormat="1" applyFont="1" applyFill="1" applyAlignment="1">
      <alignment vertical="top"/>
    </xf>
    <xf numFmtId="0" fontId="10" fillId="0" borderId="0" xfId="10" applyFill="1" applyAlignment="1">
      <alignment vertical="top"/>
    </xf>
    <xf numFmtId="2" fontId="92" fillId="0" borderId="0" xfId="10" applyNumberFormat="1" applyFont="1" applyFill="1" applyAlignment="1">
      <alignment vertical="top"/>
    </xf>
    <xf numFmtId="0" fontId="8" fillId="0" borderId="0" xfId="10" applyFont="1" applyAlignment="1">
      <alignment horizontal="right"/>
    </xf>
    <xf numFmtId="172" fontId="8" fillId="0" borderId="0" xfId="10" applyNumberFormat="1" applyFont="1" applyFill="1" applyAlignment="1"/>
    <xf numFmtId="171" fontId="8" fillId="0" borderId="0" xfId="10" applyNumberFormat="1" applyFont="1" applyAlignment="1"/>
    <xf numFmtId="4" fontId="8" fillId="0" borderId="0" xfId="10" applyNumberFormat="1" applyFont="1"/>
    <xf numFmtId="172" fontId="92" fillId="0" borderId="0" xfId="10" applyNumberFormat="1" applyFont="1" applyFill="1" applyAlignment="1"/>
    <xf numFmtId="49" fontId="10" fillId="0" borderId="0" xfId="10" applyNumberFormat="1" applyFont="1" applyFill="1" applyAlignment="1">
      <alignment horizontal="right" vertical="top"/>
    </xf>
    <xf numFmtId="0" fontId="10" fillId="0" borderId="0" xfId="10" applyFont="1" applyFill="1" applyAlignment="1">
      <alignment horizontal="left" vertical="top" wrapText="1"/>
    </xf>
    <xf numFmtId="0" fontId="10" fillId="0" borderId="0" xfId="10" applyFont="1" applyFill="1" applyAlignment="1">
      <alignment horizontal="right" vertical="top"/>
    </xf>
    <xf numFmtId="172" fontId="10" fillId="0" borderId="0" xfId="10" applyNumberFormat="1" applyFont="1" applyFill="1" applyAlignment="1">
      <alignment vertical="top"/>
    </xf>
    <xf numFmtId="0" fontId="10" fillId="0" borderId="0" xfId="10" applyFont="1"/>
    <xf numFmtId="172" fontId="92" fillId="0" borderId="0" xfId="10" applyNumberFormat="1" applyFont="1" applyFill="1" applyAlignment="1">
      <alignment vertical="top"/>
    </xf>
    <xf numFmtId="171" fontId="92" fillId="0" borderId="0" xfId="10" applyNumberFormat="1" applyFont="1" applyAlignment="1">
      <alignment horizontal="right"/>
    </xf>
    <xf numFmtId="171" fontId="92" fillId="0" borderId="0" xfId="10" applyNumberFormat="1" applyFont="1" applyAlignment="1"/>
    <xf numFmtId="0" fontId="8" fillId="0" borderId="0" xfId="10" applyFont="1" applyFill="1" applyAlignment="1">
      <alignment horizontal="justify"/>
    </xf>
    <xf numFmtId="4" fontId="8" fillId="0" borderId="0" xfId="10" applyNumberFormat="1" applyFont="1" applyFill="1" applyAlignment="1">
      <alignment vertical="top"/>
    </xf>
    <xf numFmtId="0" fontId="8" fillId="0" borderId="0" xfId="10" applyFont="1" applyFill="1" applyBorder="1" applyAlignment="1">
      <alignment horizontal="justify"/>
    </xf>
    <xf numFmtId="49" fontId="8" fillId="0" borderId="24" xfId="10" applyNumberFormat="1" applyFont="1" applyFill="1" applyBorder="1" applyAlignment="1">
      <alignment horizontal="right" vertical="top"/>
    </xf>
    <xf numFmtId="0" fontId="76" fillId="0" borderId="24" xfId="10" applyFont="1" applyFill="1" applyBorder="1" applyAlignment="1">
      <alignment horizontal="justify"/>
    </xf>
    <xf numFmtId="0" fontId="8" fillId="0" borderId="24" xfId="10" applyFont="1" applyFill="1" applyBorder="1" applyAlignment="1">
      <alignment horizontal="right" vertical="top"/>
    </xf>
    <xf numFmtId="4" fontId="8" fillId="0" borderId="24" xfId="10" applyNumberFormat="1" applyFont="1" applyFill="1" applyBorder="1" applyAlignment="1">
      <alignment vertical="top"/>
    </xf>
    <xf numFmtId="4" fontId="21" fillId="0" borderId="24" xfId="10" applyNumberFormat="1" applyFont="1" applyFill="1" applyBorder="1"/>
    <xf numFmtId="0" fontId="21" fillId="0" borderId="24" xfId="10" applyFont="1" applyFill="1" applyBorder="1"/>
    <xf numFmtId="2" fontId="92" fillId="0" borderId="24" xfId="10" applyNumberFormat="1" applyFont="1" applyFill="1" applyBorder="1"/>
    <xf numFmtId="0" fontId="93" fillId="0" borderId="0" xfId="0" applyFont="1" applyAlignment="1">
      <alignment horizontal="left"/>
    </xf>
    <xf numFmtId="0" fontId="93" fillId="0" borderId="0" xfId="0" applyNumberFormat="1" applyFont="1" applyAlignment="1">
      <alignment horizontal="left" wrapText="1"/>
    </xf>
    <xf numFmtId="0" fontId="93" fillId="0" borderId="0" xfId="0" applyNumberFormat="1" applyFont="1" applyAlignment="1">
      <alignment horizontal="left"/>
    </xf>
    <xf numFmtId="4" fontId="3" fillId="0" borderId="0" xfId="0" applyNumberFormat="1" applyFont="1" applyAlignment="1">
      <alignment horizontal="left"/>
    </xf>
    <xf numFmtId="44" fontId="3" fillId="0" borderId="0" xfId="0" applyNumberFormat="1" applyFont="1" applyAlignment="1">
      <alignment horizontal="right"/>
    </xf>
    <xf numFmtId="0" fontId="1" fillId="0" borderId="0" xfId="0" applyFont="1" applyAlignment="1">
      <alignment horizontal="left" wrapText="1"/>
    </xf>
    <xf numFmtId="0" fontId="1" fillId="0" borderId="19" xfId="0" applyNumberFormat="1" applyFont="1" applyBorder="1" applyAlignment="1">
      <alignment horizontal="left" wrapText="1"/>
    </xf>
    <xf numFmtId="44" fontId="3" fillId="0" borderId="19" xfId="0" applyNumberFormat="1" applyFont="1" applyBorder="1" applyAlignment="1">
      <alignment horizontal="right"/>
    </xf>
    <xf numFmtId="0" fontId="3" fillId="0" borderId="19" xfId="0" applyFont="1" applyBorder="1" applyAlignment="1">
      <alignment horizontal="left"/>
    </xf>
    <xf numFmtId="44" fontId="32" fillId="0" borderId="0" xfId="0" applyNumberFormat="1" applyFont="1" applyAlignment="1">
      <alignment horizontal="right"/>
    </xf>
    <xf numFmtId="0" fontId="93" fillId="0" borderId="0" xfId="0" applyFont="1" applyAlignment="1">
      <alignment horizontal="left" wrapText="1"/>
    </xf>
    <xf numFmtId="0" fontId="1" fillId="0" borderId="19" xfId="0" applyFont="1" applyBorder="1" applyAlignment="1">
      <alignment horizontal="left" wrapText="1"/>
    </xf>
    <xf numFmtId="44" fontId="32" fillId="0" borderId="19" xfId="0" applyNumberFormat="1" applyFont="1" applyBorder="1" applyAlignment="1">
      <alignment horizontal="right"/>
    </xf>
    <xf numFmtId="2" fontId="10" fillId="0" borderId="0" xfId="10" applyNumberFormat="1" applyFont="1" applyFill="1" applyAlignment="1">
      <alignment horizontal="right" wrapText="1"/>
    </xf>
    <xf numFmtId="2" fontId="10" fillId="0" borderId="0" xfId="10" applyNumberFormat="1" applyFont="1" applyFill="1"/>
    <xf numFmtId="2" fontId="10" fillId="0" borderId="0" xfId="10" applyNumberFormat="1" applyFont="1" applyFill="1" applyAlignment="1">
      <alignment horizontal="right"/>
    </xf>
    <xf numFmtId="2" fontId="10" fillId="0" borderId="23" xfId="10" applyNumberFormat="1" applyFont="1" applyFill="1" applyBorder="1"/>
    <xf numFmtId="171" fontId="10" fillId="0" borderId="0" xfId="10" applyNumberFormat="1" applyFont="1" applyAlignment="1">
      <alignment horizontal="right" vertical="top"/>
    </xf>
    <xf numFmtId="2" fontId="10" fillId="0" borderId="0" xfId="10" applyNumberFormat="1" applyFont="1" applyFill="1" applyBorder="1"/>
    <xf numFmtId="2" fontId="10" fillId="0" borderId="19" xfId="10" applyNumberFormat="1" applyFont="1" applyFill="1" applyBorder="1"/>
    <xf numFmtId="2" fontId="10" fillId="0" borderId="0" xfId="10" applyNumberFormat="1" applyFont="1" applyFill="1" applyAlignment="1">
      <alignment vertical="top"/>
    </xf>
    <xf numFmtId="172" fontId="10" fillId="0" borderId="0" xfId="10" applyNumberFormat="1" applyFont="1" applyFill="1" applyAlignment="1"/>
    <xf numFmtId="171" fontId="10" fillId="0" borderId="0" xfId="10" applyNumberFormat="1" applyFont="1" applyAlignment="1"/>
    <xf numFmtId="2" fontId="10" fillId="0" borderId="24" xfId="10" applyNumberFormat="1" applyFont="1" applyFill="1" applyBorder="1"/>
    <xf numFmtId="0" fontId="94" fillId="0" borderId="0" xfId="17" applyFill="1"/>
    <xf numFmtId="0" fontId="8" fillId="0" borderId="0" xfId="17" applyFont="1" applyFill="1"/>
    <xf numFmtId="4" fontId="59" fillId="0" borderId="0" xfId="17" applyNumberFormat="1" applyFont="1" applyFill="1" applyAlignment="1">
      <alignment horizontal="right"/>
    </xf>
    <xf numFmtId="0" fontId="60" fillId="0" borderId="0" xfId="17" applyFont="1" applyFill="1"/>
    <xf numFmtId="49" fontId="37" fillId="0" borderId="0" xfId="17" applyNumberFormat="1" applyFont="1" applyFill="1" applyAlignment="1">
      <alignment horizontal="center" vertical="top"/>
    </xf>
    <xf numFmtId="0" fontId="10" fillId="0" borderId="0" xfId="17" applyFont="1" applyFill="1" applyAlignment="1">
      <alignment horizontal="center"/>
    </xf>
    <xf numFmtId="4" fontId="10" fillId="0" borderId="0" xfId="17" applyNumberFormat="1" applyFont="1" applyFill="1" applyAlignment="1">
      <alignment horizontal="right"/>
    </xf>
    <xf numFmtId="4" fontId="8" fillId="0" borderId="0" xfId="17" applyNumberFormat="1" applyFont="1" applyFill="1" applyAlignment="1">
      <alignment horizontal="right"/>
    </xf>
    <xf numFmtId="0" fontId="61" fillId="0" borderId="0" xfId="17" applyFont="1" applyFill="1"/>
    <xf numFmtId="0" fontId="61" fillId="0" borderId="0" xfId="17" applyFont="1" applyFill="1" applyAlignment="1">
      <alignment horizontal="center"/>
    </xf>
    <xf numFmtId="0" fontId="94" fillId="0" borderId="0" xfId="17" applyFill="1" applyAlignment="1">
      <alignment vertical="top" wrapText="1"/>
    </xf>
    <xf numFmtId="0" fontId="37" fillId="0" borderId="0" xfId="17" applyFont="1" applyFill="1"/>
    <xf numFmtId="49" fontId="64" fillId="0" borderId="0" xfId="17" applyNumberFormat="1" applyFont="1" applyFill="1" applyAlignment="1">
      <alignment horizontal="center" wrapText="1"/>
    </xf>
    <xf numFmtId="0" fontId="65" fillId="0" borderId="0" xfId="17" applyFont="1" applyFill="1" applyAlignment="1">
      <alignment wrapText="1"/>
    </xf>
    <xf numFmtId="0" fontId="8" fillId="0" borderId="0" xfId="17" applyFont="1" applyFill="1" applyAlignment="1">
      <alignment wrapText="1"/>
    </xf>
    <xf numFmtId="0" fontId="64" fillId="0" borderId="0" xfId="17" applyFont="1" applyFill="1" applyAlignment="1">
      <alignment wrapText="1"/>
    </xf>
    <xf numFmtId="0" fontId="64" fillId="0" borderId="0" xfId="17" applyFont="1" applyFill="1"/>
    <xf numFmtId="49" fontId="65" fillId="0" borderId="0" xfId="17" applyNumberFormat="1" applyFont="1" applyFill="1" applyAlignment="1">
      <alignment horizontal="center" vertical="top" wrapText="1"/>
    </xf>
    <xf numFmtId="0" fontId="65" fillId="0" borderId="0" xfId="17" applyFont="1" applyFill="1" applyAlignment="1">
      <alignment horizontal="justify"/>
    </xf>
    <xf numFmtId="0" fontId="64" fillId="0" borderId="0" xfId="17" applyFont="1" applyFill="1" applyAlignment="1">
      <alignment horizontal="center"/>
    </xf>
    <xf numFmtId="4" fontId="64" fillId="0" borderId="0" xfId="17" applyNumberFormat="1" applyFont="1" applyFill="1" applyAlignment="1">
      <alignment horizontal="right"/>
    </xf>
    <xf numFmtId="0" fontId="8" fillId="0" borderId="0" xfId="17" applyFont="1" applyFill="1" applyAlignment="1">
      <alignment horizontal="center"/>
    </xf>
    <xf numFmtId="0" fontId="8" fillId="0" borderId="0" xfId="17" applyFont="1" applyFill="1" applyAlignment="1">
      <alignment horizontal="right"/>
    </xf>
    <xf numFmtId="4" fontId="60" fillId="0" borderId="0" xfId="17" applyNumberFormat="1" applyFont="1" applyFill="1" applyAlignment="1">
      <alignment horizontal="right"/>
    </xf>
    <xf numFmtId="49" fontId="60" fillId="0" borderId="0" xfId="17" applyNumberFormat="1" applyFont="1" applyFill="1" applyBorder="1" applyAlignment="1">
      <alignment horizontal="center" vertical="center"/>
    </xf>
    <xf numFmtId="0" fontId="60" fillId="0" borderId="10" xfId="17" applyFont="1" applyFill="1" applyBorder="1" applyAlignment="1">
      <alignment horizontal="center" vertical="center" wrapText="1"/>
    </xf>
    <xf numFmtId="0" fontId="66" fillId="0" borderId="6" xfId="17" applyFont="1" applyFill="1" applyBorder="1" applyAlignment="1">
      <alignment horizontal="center" vertical="center" wrapText="1"/>
    </xf>
    <xf numFmtId="4" fontId="66" fillId="0" borderId="6" xfId="17" applyNumberFormat="1" applyFont="1" applyFill="1" applyBorder="1" applyAlignment="1">
      <alignment horizontal="center" vertical="center" wrapText="1"/>
    </xf>
    <xf numFmtId="4" fontId="21" fillId="0" borderId="6" xfId="17" applyNumberFormat="1" applyFont="1" applyFill="1" applyBorder="1" applyAlignment="1">
      <alignment horizontal="center" vertical="center" wrapText="1"/>
    </xf>
    <xf numFmtId="4" fontId="66" fillId="0" borderId="0" xfId="17" applyNumberFormat="1" applyFont="1" applyFill="1" applyBorder="1" applyAlignment="1">
      <alignment horizontal="center" vertical="center" wrapText="1"/>
    </xf>
    <xf numFmtId="0" fontId="60" fillId="0" borderId="0" xfId="17" applyFont="1" applyFill="1" applyBorder="1" applyAlignment="1">
      <alignment horizontal="center" vertical="center"/>
    </xf>
    <xf numFmtId="0" fontId="60" fillId="0" borderId="0" xfId="17" applyFont="1" applyFill="1" applyAlignment="1">
      <alignment horizontal="center" vertical="center"/>
    </xf>
    <xf numFmtId="0" fontId="8" fillId="0" borderId="0" xfId="17" applyFont="1" applyFill="1" applyBorder="1" applyAlignment="1">
      <alignment horizontal="left" vertical="top" wrapText="1"/>
    </xf>
    <xf numFmtId="0" fontId="66" fillId="0" borderId="0" xfId="17" applyFont="1" applyFill="1" applyBorder="1" applyAlignment="1">
      <alignment horizontal="center" vertical="center" wrapText="1"/>
    </xf>
    <xf numFmtId="4" fontId="21" fillId="0" borderId="0" xfId="17" applyNumberFormat="1" applyFont="1" applyFill="1" applyBorder="1" applyAlignment="1">
      <alignment horizontal="center" vertical="center" wrapText="1"/>
    </xf>
    <xf numFmtId="0" fontId="10" fillId="0" borderId="0" xfId="17" applyNumberFormat="1" applyFont="1" applyFill="1" applyBorder="1" applyAlignment="1" applyProtection="1">
      <alignment horizontal="center" vertical="top" wrapText="1"/>
    </xf>
    <xf numFmtId="0" fontId="8" fillId="0" borderId="11" xfId="17" applyNumberFormat="1" applyFont="1" applyFill="1" applyBorder="1" applyAlignment="1">
      <alignment horizontal="justify" vertical="top" wrapText="1"/>
    </xf>
    <xf numFmtId="4" fontId="8" fillId="0" borderId="11" xfId="17" applyNumberFormat="1" applyFont="1" applyFill="1" applyBorder="1" applyAlignment="1">
      <alignment horizontal="center" wrapText="1"/>
    </xf>
    <xf numFmtId="3" fontId="8" fillId="0" borderId="11" xfId="17" applyNumberFormat="1" applyFont="1" applyFill="1" applyBorder="1" applyAlignment="1">
      <alignment horizontal="right" wrapText="1"/>
    </xf>
    <xf numFmtId="4" fontId="10" fillId="0" borderId="11" xfId="17" applyNumberFormat="1" applyFont="1" applyFill="1" applyBorder="1" applyAlignment="1">
      <alignment horizontal="right" wrapText="1"/>
    </xf>
    <xf numFmtId="4" fontId="8" fillId="0" borderId="11" xfId="17" applyNumberFormat="1" applyFont="1" applyFill="1" applyBorder="1" applyAlignment="1">
      <alignment horizontal="right" wrapText="1"/>
    </xf>
    <xf numFmtId="0" fontId="67" fillId="0" borderId="0" xfId="17" applyFont="1" applyFill="1" applyAlignment="1">
      <alignment vertical="center"/>
    </xf>
    <xf numFmtId="49" fontId="10" fillId="0" borderId="0" xfId="17" applyNumberFormat="1" applyFont="1" applyFill="1" applyAlignment="1">
      <alignment horizontal="center" vertical="top" wrapText="1"/>
    </xf>
    <xf numFmtId="0" fontId="68" fillId="0" borderId="10" xfId="17" applyFont="1" applyFill="1" applyBorder="1" applyAlignment="1">
      <alignment vertical="top" wrapText="1"/>
    </xf>
    <xf numFmtId="0" fontId="9" fillId="0" borderId="10" xfId="17" applyFont="1" applyFill="1" applyBorder="1" applyAlignment="1">
      <alignment horizontal="center" wrapText="1"/>
    </xf>
    <xf numFmtId="4" fontId="10" fillId="0" borderId="10" xfId="17" applyNumberFormat="1" applyFont="1" applyFill="1" applyBorder="1" applyAlignment="1">
      <alignment horizontal="right" wrapText="1"/>
    </xf>
    <xf numFmtId="4" fontId="60" fillId="0" borderId="10" xfId="17" applyNumberFormat="1" applyFont="1" applyFill="1" applyBorder="1" applyAlignment="1">
      <alignment horizontal="right" vertical="center" wrapText="1"/>
    </xf>
    <xf numFmtId="4" fontId="8" fillId="0" borderId="10" xfId="17" applyNumberFormat="1" applyFont="1" applyFill="1" applyBorder="1" applyAlignment="1">
      <alignment horizontal="right" vertical="center" wrapText="1"/>
    </xf>
    <xf numFmtId="4" fontId="69" fillId="0" borderId="0" xfId="17" applyNumberFormat="1" applyFont="1" applyFill="1" applyBorder="1" applyAlignment="1">
      <alignment horizontal="right" vertical="center" wrapText="1"/>
    </xf>
    <xf numFmtId="4" fontId="60" fillId="0" borderId="0" xfId="17" applyNumberFormat="1" applyFont="1" applyFill="1" applyBorder="1" applyAlignment="1">
      <alignment horizontal="right" vertical="center" wrapText="1"/>
    </xf>
    <xf numFmtId="0" fontId="62" fillId="0" borderId="0" xfId="17" applyFont="1" applyFill="1"/>
    <xf numFmtId="0" fontId="8" fillId="0" borderId="0" xfId="17" applyNumberFormat="1" applyFont="1" applyFill="1" applyBorder="1" applyAlignment="1" applyProtection="1">
      <alignment horizontal="center" vertical="top" wrapText="1"/>
    </xf>
    <xf numFmtId="0" fontId="8" fillId="0" borderId="11" xfId="17" applyFont="1" applyFill="1" applyBorder="1" applyAlignment="1">
      <alignment vertical="top" wrapText="1"/>
    </xf>
    <xf numFmtId="49" fontId="8" fillId="0" borderId="0" xfId="17" applyNumberFormat="1" applyFont="1" applyFill="1" applyAlignment="1">
      <alignment horizontal="center" vertical="top" wrapText="1"/>
    </xf>
    <xf numFmtId="0" fontId="8" fillId="0" borderId="11" xfId="17" applyFont="1" applyFill="1" applyBorder="1" applyAlignment="1">
      <alignment vertical="top"/>
    </xf>
    <xf numFmtId="4" fontId="60" fillId="0" borderId="0" xfId="17" applyNumberFormat="1" applyFont="1" applyFill="1" applyBorder="1" applyAlignment="1">
      <alignment horizontal="right" wrapText="1"/>
    </xf>
    <xf numFmtId="0" fontId="70" fillId="0" borderId="0" xfId="17" applyFont="1" applyFill="1" applyAlignment="1"/>
    <xf numFmtId="0" fontId="60" fillId="0" borderId="0" xfId="17" applyFont="1" applyFill="1" applyAlignment="1"/>
    <xf numFmtId="0" fontId="8" fillId="0" borderId="11" xfId="17" applyFont="1" applyFill="1" applyBorder="1" applyAlignment="1">
      <alignment horizontal="left" vertical="top" wrapText="1"/>
    </xf>
    <xf numFmtId="0" fontId="8" fillId="0" borderId="11" xfId="17" applyNumberFormat="1" applyFont="1" applyFill="1" applyBorder="1" applyAlignment="1">
      <alignment horizontal="right" wrapText="1"/>
    </xf>
    <xf numFmtId="0" fontId="8" fillId="0" borderId="12" xfId="17" applyFont="1" applyFill="1" applyBorder="1" applyAlignment="1">
      <alignment horizontal="left" vertical="top" wrapText="1"/>
    </xf>
    <xf numFmtId="0" fontId="8" fillId="0" borderId="0" xfId="17" applyFont="1" applyFill="1" applyAlignment="1">
      <alignment horizontal="center" vertical="top"/>
    </xf>
    <xf numFmtId="0" fontId="8" fillId="0" borderId="11" xfId="17" applyFont="1" applyFill="1" applyBorder="1" applyAlignment="1">
      <alignment horizontal="justify" vertical="top" wrapText="1"/>
    </xf>
    <xf numFmtId="0" fontId="8" fillId="0" borderId="11" xfId="17" applyFont="1" applyFill="1" applyBorder="1" applyAlignment="1"/>
    <xf numFmtId="0" fontId="8" fillId="0" borderId="13" xfId="17" applyFont="1" applyFill="1" applyBorder="1" applyAlignment="1">
      <alignment horizontal="justify" vertical="top" wrapText="1"/>
    </xf>
    <xf numFmtId="4" fontId="8" fillId="0" borderId="14" xfId="17" applyNumberFormat="1" applyFont="1" applyFill="1" applyBorder="1" applyAlignment="1">
      <alignment horizontal="center" wrapText="1"/>
    </xf>
    <xf numFmtId="0" fontId="8" fillId="0" borderId="13" xfId="17" applyNumberFormat="1" applyFont="1" applyFill="1" applyBorder="1" applyAlignment="1">
      <alignment horizontal="right" wrapText="1"/>
    </xf>
    <xf numFmtId="0" fontId="8" fillId="0" borderId="15" xfId="17" applyFont="1" applyFill="1" applyBorder="1" applyAlignment="1"/>
    <xf numFmtId="4" fontId="8" fillId="0" borderId="15" xfId="17" applyNumberFormat="1" applyFont="1" applyFill="1" applyBorder="1" applyAlignment="1">
      <alignment horizontal="center" wrapText="1"/>
    </xf>
    <xf numFmtId="3" fontId="8" fillId="0" borderId="15" xfId="17" applyNumberFormat="1" applyFont="1" applyFill="1" applyBorder="1" applyAlignment="1">
      <alignment horizontal="right" wrapText="1"/>
    </xf>
    <xf numFmtId="4" fontId="60" fillId="0" borderId="15" xfId="17" applyNumberFormat="1" applyFont="1" applyFill="1" applyBorder="1" applyAlignment="1">
      <alignment horizontal="right" wrapText="1"/>
    </xf>
    <xf numFmtId="4" fontId="8" fillId="0" borderId="15" xfId="17" applyNumberFormat="1" applyFont="1" applyFill="1" applyBorder="1" applyAlignment="1">
      <alignment horizontal="right"/>
    </xf>
    <xf numFmtId="0" fontId="8" fillId="0" borderId="16" xfId="17" applyFont="1" applyFill="1" applyBorder="1" applyAlignment="1">
      <alignment horizontal="left" vertical="top" wrapText="1"/>
    </xf>
    <xf numFmtId="0" fontId="66" fillId="0" borderId="17" xfId="17" applyFont="1" applyFill="1" applyBorder="1" applyAlignment="1">
      <alignment horizontal="center" vertical="center" wrapText="1"/>
    </xf>
    <xf numFmtId="4" fontId="66" fillId="0" borderId="17" xfId="17" applyNumberFormat="1" applyFont="1" applyFill="1" applyBorder="1" applyAlignment="1">
      <alignment horizontal="center" vertical="center" wrapText="1"/>
    </xf>
    <xf numFmtId="4" fontId="21" fillId="0" borderId="18" xfId="17" applyNumberFormat="1" applyFont="1" applyFill="1" applyBorder="1" applyAlignment="1">
      <alignment horizontal="center" vertical="center" wrapText="1"/>
    </xf>
    <xf numFmtId="0" fontId="10" fillId="0" borderId="0" xfId="17" applyFont="1" applyFill="1" applyBorder="1" applyAlignment="1">
      <alignment horizontal="left" vertical="top" wrapText="1"/>
    </xf>
    <xf numFmtId="0" fontId="10" fillId="0" borderId="11" xfId="17" applyFont="1" applyFill="1" applyBorder="1" applyAlignment="1">
      <alignment vertical="top" wrapText="1"/>
    </xf>
    <xf numFmtId="0" fontId="71" fillId="0" borderId="0" xfId="17" applyFont="1" applyFill="1" applyAlignment="1">
      <alignment vertical="center"/>
    </xf>
    <xf numFmtId="0" fontId="10" fillId="0" borderId="11" xfId="17" applyFont="1" applyFill="1" applyBorder="1" applyAlignment="1">
      <alignment vertical="top"/>
    </xf>
    <xf numFmtId="4" fontId="59" fillId="0" borderId="0" xfId="17" applyNumberFormat="1" applyFont="1" applyFill="1" applyBorder="1" applyAlignment="1">
      <alignment horizontal="right" wrapText="1"/>
    </xf>
    <xf numFmtId="0" fontId="34" fillId="0" borderId="0" xfId="17" applyFont="1" applyFill="1" applyAlignment="1"/>
    <xf numFmtId="49" fontId="72" fillId="0" borderId="0" xfId="17" applyNumberFormat="1" applyFont="1" applyFill="1" applyAlignment="1">
      <alignment horizontal="center" vertical="top" wrapText="1"/>
    </xf>
    <xf numFmtId="4" fontId="10" fillId="0" borderId="11" xfId="17" applyNumberFormat="1" applyFont="1" applyFill="1" applyBorder="1" applyAlignment="1">
      <alignment horizontal="center" wrapText="1"/>
    </xf>
    <xf numFmtId="3" fontId="10" fillId="0" borderId="11" xfId="17" applyNumberFormat="1" applyFont="1" applyFill="1" applyBorder="1" applyAlignment="1">
      <alignment horizontal="right" wrapText="1"/>
    </xf>
    <xf numFmtId="4" fontId="73" fillId="0" borderId="0" xfId="17" applyNumberFormat="1" applyFont="1" applyFill="1" applyBorder="1" applyAlignment="1">
      <alignment horizontal="right" wrapText="1"/>
    </xf>
    <xf numFmtId="0" fontId="74" fillId="0" borderId="0" xfId="17" applyFont="1" applyFill="1" applyAlignment="1"/>
    <xf numFmtId="0" fontId="75" fillId="0" borderId="0" xfId="17" applyFont="1" applyFill="1" applyAlignment="1"/>
    <xf numFmtId="0" fontId="10" fillId="0" borderId="11" xfId="17" applyFont="1" applyFill="1" applyBorder="1" applyAlignment="1">
      <alignment horizontal="left" vertical="top" wrapText="1"/>
    </xf>
    <xf numFmtId="0" fontId="10" fillId="0" borderId="12" xfId="17" applyFont="1" applyFill="1" applyBorder="1" applyAlignment="1">
      <alignment horizontal="left" vertical="top" wrapText="1"/>
    </xf>
    <xf numFmtId="0" fontId="10" fillId="0" borderId="13" xfId="17" applyFont="1" applyFill="1" applyBorder="1" applyAlignment="1">
      <alignment horizontal="justify" vertical="top" wrapText="1"/>
    </xf>
    <xf numFmtId="4" fontId="59" fillId="0" borderId="15" xfId="17" applyNumberFormat="1" applyFont="1" applyFill="1" applyBorder="1" applyAlignment="1">
      <alignment horizontal="right" wrapText="1"/>
    </xf>
    <xf numFmtId="4" fontId="60" fillId="0" borderId="11" xfId="17" applyNumberFormat="1" applyFont="1" applyFill="1" applyBorder="1"/>
    <xf numFmtId="4" fontId="8" fillId="0" borderId="11" xfId="17" applyNumberFormat="1" applyFont="1" applyFill="1" applyBorder="1" applyAlignment="1">
      <alignment horizontal="right"/>
    </xf>
    <xf numFmtId="0" fontId="8" fillId="0" borderId="0" xfId="17" applyFont="1" applyFill="1" applyBorder="1"/>
    <xf numFmtId="0" fontId="34" fillId="0" borderId="0" xfId="17" applyFont="1" applyFill="1"/>
    <xf numFmtId="49" fontId="76" fillId="0" borderId="0" xfId="17" applyNumberFormat="1" applyFont="1" applyFill="1" applyAlignment="1" applyProtection="1">
      <alignment vertical="top" wrapText="1"/>
    </xf>
    <xf numFmtId="0" fontId="8" fillId="0" borderId="11" xfId="17" applyFont="1" applyFill="1" applyBorder="1" applyAlignment="1" applyProtection="1">
      <alignment horizontal="justify" vertical="top" wrapText="1"/>
    </xf>
    <xf numFmtId="4" fontId="8" fillId="0" borderId="11" xfId="17" applyNumberFormat="1" applyFont="1" applyFill="1" applyBorder="1" applyAlignment="1" applyProtection="1">
      <alignment horizontal="center" wrapText="1"/>
    </xf>
    <xf numFmtId="1" fontId="8" fillId="0" borderId="11" xfId="17" applyNumberFormat="1" applyFont="1" applyFill="1" applyBorder="1" applyAlignment="1">
      <alignment horizontal="right"/>
    </xf>
    <xf numFmtId="4" fontId="60" fillId="0" borderId="11" xfId="17" applyNumberFormat="1" applyFont="1" applyFill="1" applyBorder="1" applyAlignment="1" applyProtection="1">
      <alignment horizontal="right" wrapText="1"/>
      <protection locked="0"/>
    </xf>
    <xf numFmtId="0" fontId="63" fillId="0" borderId="0" xfId="17" applyFont="1" applyFill="1" applyAlignment="1">
      <alignment horizontal="justify" vertical="top" wrapText="1"/>
    </xf>
    <xf numFmtId="0" fontId="63" fillId="0" borderId="0" xfId="17" applyFont="1" applyFill="1" applyAlignment="1">
      <alignment horizontal="right"/>
    </xf>
    <xf numFmtId="4" fontId="63" fillId="0" borderId="0" xfId="17" applyNumberFormat="1" applyFont="1" applyFill="1"/>
    <xf numFmtId="4" fontId="21" fillId="0" borderId="0" xfId="17" applyNumberFormat="1" applyFont="1" applyFill="1"/>
    <xf numFmtId="0" fontId="63" fillId="0" borderId="0" xfId="17" applyFont="1" applyFill="1"/>
    <xf numFmtId="0" fontId="77" fillId="0" borderId="0" xfId="17" applyFont="1" applyFill="1"/>
    <xf numFmtId="0" fontId="60" fillId="0" borderId="0" xfId="17" applyFont="1" applyFill="1" applyBorder="1" applyAlignment="1">
      <alignment horizontal="center" vertical="center" wrapText="1"/>
    </xf>
    <xf numFmtId="0" fontId="8" fillId="0" borderId="11" xfId="17" applyFont="1" applyFill="1" applyBorder="1" applyAlignment="1">
      <alignment horizontal="center"/>
    </xf>
    <xf numFmtId="0" fontId="8" fillId="0" borderId="11" xfId="17" applyFont="1" applyFill="1" applyBorder="1" applyAlignment="1">
      <alignment horizontal="right"/>
    </xf>
    <xf numFmtId="4" fontId="8" fillId="0" borderId="11" xfId="17" applyNumberFormat="1" applyFont="1" applyFill="1" applyBorder="1"/>
    <xf numFmtId="4" fontId="66" fillId="0" borderId="0" xfId="17" applyNumberFormat="1" applyFont="1" applyFill="1" applyAlignment="1">
      <alignment horizontal="center" vertical="center" wrapText="1"/>
    </xf>
    <xf numFmtId="0" fontId="8" fillId="0" borderId="11" xfId="17" applyFont="1" applyFill="1" applyBorder="1"/>
    <xf numFmtId="4" fontId="59" fillId="0" borderId="11" xfId="17" applyNumberFormat="1" applyFont="1" applyFill="1" applyBorder="1" applyAlignment="1">
      <alignment horizontal="right" wrapText="1"/>
    </xf>
    <xf numFmtId="0" fontId="10" fillId="0" borderId="0" xfId="17" applyFont="1" applyFill="1" applyAlignment="1">
      <alignment horizontal="center" vertical="top" wrapText="1"/>
    </xf>
    <xf numFmtId="49" fontId="60" fillId="0" borderId="0" xfId="17" applyNumberFormat="1" applyFont="1" applyFill="1" applyAlignment="1">
      <alignment horizontal="center" vertical="center"/>
    </xf>
    <xf numFmtId="4" fontId="8" fillId="0" borderId="0" xfId="17" applyNumberFormat="1" applyFont="1" applyFill="1" applyAlignment="1">
      <alignment horizontal="center" wrapText="1"/>
    </xf>
    <xf numFmtId="3" fontId="8" fillId="0" borderId="0" xfId="17" applyNumberFormat="1" applyFont="1" applyFill="1" applyAlignment="1">
      <alignment horizontal="right" wrapText="1"/>
    </xf>
    <xf numFmtId="4" fontId="59" fillId="0" borderId="0" xfId="17" applyNumberFormat="1" applyFont="1" applyFill="1" applyAlignment="1">
      <alignment horizontal="right" wrapText="1"/>
    </xf>
    <xf numFmtId="0" fontId="8" fillId="0" borderId="11" xfId="17" applyFont="1" applyFill="1" applyBorder="1" applyAlignment="1">
      <alignment horizontal="justify" vertical="top"/>
    </xf>
    <xf numFmtId="4" fontId="60" fillId="0" borderId="11" xfId="17" applyNumberFormat="1" applyFont="1" applyFill="1" applyBorder="1" applyAlignment="1">
      <alignment horizontal="right"/>
    </xf>
    <xf numFmtId="0" fontId="8" fillId="0" borderId="11" xfId="17" applyFont="1" applyFill="1" applyBorder="1" applyAlignment="1">
      <alignment horizontal="left" vertical="top"/>
    </xf>
    <xf numFmtId="0" fontId="8" fillId="0" borderId="0" xfId="17" applyFont="1" applyFill="1" applyAlignment="1">
      <alignment horizontal="left" vertical="top" wrapText="1"/>
    </xf>
    <xf numFmtId="0" fontId="66" fillId="0" borderId="0" xfId="17" applyFont="1" applyFill="1" applyAlignment="1">
      <alignment horizontal="center" vertical="center" wrapText="1"/>
    </xf>
    <xf numFmtId="4" fontId="21" fillId="0" borderId="0" xfId="17" applyNumberFormat="1" applyFont="1" applyFill="1" applyAlignment="1">
      <alignment horizontal="center" vertical="center" wrapText="1"/>
    </xf>
    <xf numFmtId="0" fontId="8" fillId="0" borderId="19" xfId="17" applyFont="1" applyFill="1" applyBorder="1" applyAlignment="1"/>
    <xf numFmtId="0" fontId="8" fillId="0" borderId="0" xfId="17" applyFont="1" applyFill="1" applyBorder="1" applyAlignment="1">
      <alignment horizontal="justify" vertical="top" wrapText="1"/>
    </xf>
    <xf numFmtId="4" fontId="8" fillId="0" borderId="0" xfId="17" applyNumberFormat="1" applyFont="1" applyFill="1" applyBorder="1" applyAlignment="1">
      <alignment horizontal="center" wrapText="1"/>
    </xf>
    <xf numFmtId="3" fontId="8" fillId="0" borderId="0" xfId="17" applyNumberFormat="1" applyFont="1" applyFill="1" applyBorder="1" applyAlignment="1">
      <alignment horizontal="right" wrapText="1"/>
    </xf>
    <xf numFmtId="4" fontId="8" fillId="0" borderId="0" xfId="17" applyNumberFormat="1" applyFont="1" applyFill="1" applyBorder="1" applyAlignment="1">
      <alignment horizontal="right" wrapText="1"/>
    </xf>
    <xf numFmtId="0" fontId="25" fillId="0" borderId="11" xfId="17" applyFont="1" applyFill="1" applyBorder="1" applyAlignment="1">
      <alignment horizontal="left" vertical="top" wrapText="1"/>
    </xf>
    <xf numFmtId="0" fontId="24" fillId="0" borderId="11" xfId="17" applyFont="1" applyFill="1" applyBorder="1" applyAlignment="1">
      <alignment horizontal="left" vertical="top" wrapText="1"/>
    </xf>
    <xf numFmtId="49" fontId="21" fillId="0" borderId="0" xfId="17" applyNumberFormat="1" applyFont="1" applyFill="1" applyAlignment="1">
      <alignment horizontal="center" vertical="top" wrapText="1"/>
    </xf>
    <xf numFmtId="0" fontId="8" fillId="0" borderId="11" xfId="17" applyFont="1" applyFill="1" applyBorder="1" applyAlignment="1" applyProtection="1">
      <alignment wrapText="1"/>
    </xf>
    <xf numFmtId="3" fontId="10" fillId="0" borderId="11" xfId="17" applyNumberFormat="1" applyFont="1" applyFill="1" applyBorder="1" applyAlignment="1" applyProtection="1">
      <alignment horizontal="right" wrapText="1"/>
    </xf>
    <xf numFmtId="49" fontId="8" fillId="0" borderId="0" xfId="17" applyNumberFormat="1" applyFont="1" applyFill="1" applyAlignment="1">
      <alignment horizontal="center" vertical="top"/>
    </xf>
    <xf numFmtId="0" fontId="8" fillId="0" borderId="12" xfId="17" applyFont="1" applyFill="1" applyBorder="1" applyAlignment="1">
      <alignment horizontal="justify" vertical="top" wrapText="1"/>
    </xf>
    <xf numFmtId="0" fontId="8" fillId="0" borderId="11" xfId="17" applyFont="1" applyFill="1" applyBorder="1" applyAlignment="1" applyProtection="1">
      <alignment horizontal="center" wrapText="1"/>
    </xf>
    <xf numFmtId="3" fontId="8" fillId="0" borderId="11" xfId="17" applyNumberFormat="1" applyFont="1" applyFill="1" applyBorder="1" applyAlignment="1" applyProtection="1">
      <alignment horizontal="right" wrapText="1"/>
    </xf>
    <xf numFmtId="0" fontId="78" fillId="0" borderId="0" xfId="17" applyFont="1" applyFill="1" applyAlignment="1">
      <alignment vertical="top"/>
    </xf>
    <xf numFmtId="49" fontId="21" fillId="0" borderId="0" xfId="17" applyNumberFormat="1" applyFont="1" applyFill="1" applyAlignment="1">
      <alignment horizontal="center" vertical="top"/>
    </xf>
    <xf numFmtId="0" fontId="8" fillId="0" borderId="0" xfId="17" applyFont="1" applyFill="1" applyAlignment="1">
      <alignment vertical="top"/>
    </xf>
    <xf numFmtId="0" fontId="10" fillId="0" borderId="11" xfId="17" applyFont="1" applyFill="1" applyBorder="1" applyAlignment="1">
      <alignment horizontal="justify" vertical="top" wrapText="1"/>
    </xf>
    <xf numFmtId="4" fontId="59" fillId="0" borderId="11" xfId="17" applyNumberFormat="1" applyFont="1" applyFill="1" applyBorder="1" applyAlignment="1">
      <alignment horizontal="right"/>
    </xf>
    <xf numFmtId="0" fontId="79" fillId="0" borderId="0" xfId="17" applyFont="1" applyFill="1"/>
    <xf numFmtId="0" fontId="10" fillId="0" borderId="11" xfId="17" applyFont="1" applyFill="1" applyBorder="1" applyAlignment="1">
      <alignment horizontal="center"/>
    </xf>
    <xf numFmtId="0" fontId="10" fillId="0" borderId="11" xfId="17" applyFont="1" applyFill="1" applyBorder="1" applyAlignment="1" applyProtection="1">
      <alignment horizontal="justify" vertical="top" wrapText="1"/>
    </xf>
    <xf numFmtId="0" fontId="8" fillId="0" borderId="0" xfId="17" applyFont="1" applyFill="1" applyBorder="1" applyAlignment="1"/>
    <xf numFmtId="4" fontId="8" fillId="0" borderId="0" xfId="17" applyNumberFormat="1" applyFont="1" applyFill="1" applyBorder="1" applyAlignment="1">
      <alignment horizontal="right"/>
    </xf>
    <xf numFmtId="4" fontId="80" fillId="0" borderId="11" xfId="17" applyNumberFormat="1" applyFont="1" applyFill="1" applyBorder="1" applyAlignment="1">
      <alignment horizontal="right" wrapText="1"/>
    </xf>
    <xf numFmtId="4" fontId="81" fillId="0" borderId="11" xfId="17" applyNumberFormat="1" applyFont="1" applyFill="1" applyBorder="1" applyAlignment="1">
      <alignment horizontal="right" wrapText="1"/>
    </xf>
    <xf numFmtId="4" fontId="10" fillId="0" borderId="0" xfId="17" applyNumberFormat="1" applyFont="1" applyFill="1" applyBorder="1" applyAlignment="1">
      <alignment horizontal="center" wrapText="1"/>
    </xf>
    <xf numFmtId="3" fontId="8" fillId="0" borderId="0" xfId="17" applyNumberFormat="1" applyFont="1" applyFill="1" applyBorder="1" applyAlignment="1" applyProtection="1">
      <alignment horizontal="right" wrapText="1"/>
    </xf>
    <xf numFmtId="0" fontId="10" fillId="0" borderId="0" xfId="17" applyFont="1" applyFill="1" applyAlignment="1">
      <alignment vertical="top" wrapText="1"/>
    </xf>
    <xf numFmtId="0" fontId="21" fillId="0" borderId="0" xfId="17" applyFont="1" applyFill="1" applyBorder="1" applyAlignment="1">
      <alignment horizontal="center" wrapText="1"/>
    </xf>
    <xf numFmtId="4" fontId="10" fillId="0" borderId="0" xfId="17" applyNumberFormat="1" applyFont="1" applyFill="1" applyBorder="1" applyAlignment="1">
      <alignment horizontal="right" wrapText="1"/>
    </xf>
    <xf numFmtId="4" fontId="21" fillId="0" borderId="10" xfId="17" applyNumberFormat="1" applyFont="1" applyFill="1" applyBorder="1" applyAlignment="1">
      <alignment horizontal="right" wrapText="1"/>
    </xf>
    <xf numFmtId="0" fontId="82" fillId="0" borderId="10" xfId="17" applyFont="1" applyFill="1" applyBorder="1" applyAlignment="1">
      <alignment vertical="top" wrapText="1"/>
    </xf>
    <xf numFmtId="0" fontId="82" fillId="0" borderId="0" xfId="17" applyFont="1" applyFill="1" applyBorder="1" applyAlignment="1">
      <alignment vertical="top" wrapText="1"/>
    </xf>
    <xf numFmtId="0" fontId="9" fillId="0" borderId="0" xfId="17" applyFont="1" applyFill="1" applyBorder="1" applyAlignment="1">
      <alignment horizontal="center" wrapText="1"/>
    </xf>
    <xf numFmtId="4" fontId="8" fillId="0" borderId="0" xfId="17" applyNumberFormat="1" applyFont="1" applyFill="1" applyBorder="1" applyAlignment="1">
      <alignment horizontal="right" vertical="center" wrapText="1"/>
    </xf>
    <xf numFmtId="0" fontId="34" fillId="0" borderId="0" xfId="17" applyFont="1" applyFill="1" applyAlignment="1">
      <alignment vertical="top"/>
    </xf>
    <xf numFmtId="0" fontId="61" fillId="0" borderId="20" xfId="17" applyFont="1" applyFill="1" applyBorder="1" applyAlignment="1">
      <alignment horizontal="justify" vertical="top" wrapText="1"/>
    </xf>
    <xf numFmtId="4" fontId="60" fillId="0" borderId="0" xfId="17" applyNumberFormat="1" applyFont="1" applyFill="1"/>
    <xf numFmtId="0" fontId="82" fillId="0" borderId="0" xfId="17" applyNumberFormat="1" applyFont="1" applyFill="1" applyBorder="1" applyAlignment="1" applyProtection="1">
      <alignment horizontal="center" vertical="top"/>
    </xf>
    <xf numFmtId="0" fontId="76" fillId="0" borderId="19" xfId="17" applyFont="1" applyFill="1" applyBorder="1" applyAlignment="1">
      <alignment horizontal="left" wrapText="1"/>
    </xf>
    <xf numFmtId="0" fontId="68" fillId="0" borderId="19" xfId="17" applyFont="1" applyFill="1" applyBorder="1" applyAlignment="1">
      <alignment horizontal="center"/>
    </xf>
    <xf numFmtId="0" fontId="62" fillId="0" borderId="19" xfId="17" applyNumberFormat="1" applyFont="1" applyFill="1" applyBorder="1" applyAlignment="1">
      <alignment horizontal="right"/>
    </xf>
    <xf numFmtId="4" fontId="62" fillId="0" borderId="19" xfId="17" applyNumberFormat="1" applyFont="1" applyFill="1" applyBorder="1" applyAlignment="1">
      <alignment horizontal="right"/>
    </xf>
    <xf numFmtId="4" fontId="8" fillId="0" borderId="19" xfId="17" applyNumberFormat="1" applyFont="1" applyFill="1" applyBorder="1" applyAlignment="1">
      <alignment horizontal="right"/>
    </xf>
    <xf numFmtId="0" fontId="76" fillId="0" borderId="0" xfId="17" applyFont="1" applyFill="1" applyBorder="1" applyAlignment="1">
      <alignment horizontal="left" wrapText="1"/>
    </xf>
    <xf numFmtId="0" fontId="68" fillId="0" borderId="0" xfId="17" applyFont="1" applyFill="1" applyBorder="1" applyAlignment="1">
      <alignment horizontal="center"/>
    </xf>
    <xf numFmtId="0" fontId="62" fillId="0" borderId="0" xfId="17" applyNumberFormat="1" applyFont="1" applyFill="1" applyBorder="1" applyAlignment="1">
      <alignment horizontal="right"/>
    </xf>
    <xf numFmtId="4" fontId="62" fillId="0" borderId="0" xfId="17" applyNumberFormat="1" applyFont="1" applyFill="1" applyBorder="1" applyAlignment="1">
      <alignment horizontal="right"/>
    </xf>
    <xf numFmtId="0" fontId="8" fillId="0" borderId="0" xfId="17" applyNumberFormat="1" applyFont="1" applyFill="1" applyBorder="1" applyAlignment="1" applyProtection="1">
      <alignment horizontal="center"/>
    </xf>
    <xf numFmtId="0" fontId="8" fillId="0" borderId="19" xfId="17" applyFont="1" applyFill="1" applyBorder="1" applyAlignment="1">
      <alignment horizontal="left"/>
    </xf>
    <xf numFmtId="0" fontId="9" fillId="0" borderId="19" xfId="17" applyFont="1" applyFill="1" applyBorder="1" applyAlignment="1">
      <alignment horizontal="center"/>
    </xf>
    <xf numFmtId="0" fontId="10" fillId="0" borderId="19" xfId="17" applyNumberFormat="1" applyFont="1" applyFill="1" applyBorder="1" applyAlignment="1">
      <alignment horizontal="right"/>
    </xf>
    <xf numFmtId="4" fontId="10" fillId="0" borderId="19" xfId="17" applyNumberFormat="1" applyFont="1" applyFill="1" applyBorder="1" applyAlignment="1">
      <alignment horizontal="right"/>
    </xf>
    <xf numFmtId="0" fontId="8" fillId="0" borderId="0" xfId="17" applyFont="1" applyFill="1" applyAlignment="1">
      <alignment horizontal="left"/>
    </xf>
    <xf numFmtId="0" fontId="9" fillId="0" borderId="0" xfId="17" applyFont="1" applyFill="1" applyAlignment="1">
      <alignment horizontal="center"/>
    </xf>
    <xf numFmtId="0" fontId="10" fillId="0" borderId="0" xfId="17" applyNumberFormat="1" applyFont="1" applyFill="1" applyAlignment="1">
      <alignment horizontal="right"/>
    </xf>
    <xf numFmtId="0" fontId="8" fillId="0" borderId="0" xfId="17" applyFont="1" applyFill="1" applyBorder="1" applyAlignment="1">
      <alignment horizontal="left"/>
    </xf>
    <xf numFmtId="0" fontId="9" fillId="0" borderId="0" xfId="17" applyFont="1" applyFill="1" applyBorder="1" applyAlignment="1">
      <alignment horizontal="center"/>
    </xf>
    <xf numFmtId="0" fontId="10" fillId="0" borderId="0" xfId="17" applyNumberFormat="1" applyFont="1" applyFill="1" applyBorder="1" applyAlignment="1">
      <alignment horizontal="right"/>
    </xf>
    <xf numFmtId="4" fontId="10" fillId="0" borderId="0" xfId="17" applyNumberFormat="1" applyFont="1" applyFill="1" applyBorder="1" applyAlignment="1">
      <alignment horizontal="right"/>
    </xf>
    <xf numFmtId="4" fontId="60" fillId="0" borderId="0" xfId="17" applyNumberFormat="1" applyFont="1" applyFill="1" applyBorder="1" applyAlignment="1">
      <alignment horizontal="right"/>
    </xf>
    <xf numFmtId="0" fontId="37" fillId="0" borderId="0" xfId="17" applyFont="1" applyFill="1" applyBorder="1"/>
    <xf numFmtId="0" fontId="62" fillId="0" borderId="0" xfId="17" applyFont="1" applyFill="1" applyBorder="1"/>
    <xf numFmtId="0" fontId="63" fillId="0" borderId="0" xfId="17" applyFont="1" applyFill="1" applyAlignment="1">
      <alignment horizontal="center" vertical="top"/>
    </xf>
    <xf numFmtId="0" fontId="83" fillId="0" borderId="0" xfId="17" applyFont="1" applyFill="1" applyAlignment="1">
      <alignment horizontal="justify" wrapText="1"/>
    </xf>
    <xf numFmtId="0" fontId="84" fillId="0" borderId="0" xfId="17" applyFont="1" applyFill="1" applyAlignment="1">
      <alignment horizontal="justify" vertical="top" wrapText="1"/>
    </xf>
    <xf numFmtId="49" fontId="76" fillId="0" borderId="0" xfId="17" applyNumberFormat="1" applyFont="1" applyFill="1" applyAlignment="1">
      <alignment horizontal="center" vertical="top"/>
    </xf>
    <xf numFmtId="0" fontId="76" fillId="0" borderId="0" xfId="17" applyFont="1" applyFill="1" applyBorder="1" applyAlignment="1" applyProtection="1">
      <alignment horizontal="left" vertical="top" wrapText="1"/>
    </xf>
    <xf numFmtId="0" fontId="76" fillId="0" borderId="0" xfId="17" applyFont="1" applyFill="1" applyBorder="1" applyAlignment="1" applyProtection="1">
      <alignment horizontal="center" vertical="center" wrapText="1"/>
    </xf>
    <xf numFmtId="4" fontId="76" fillId="0" borderId="0" xfId="17" applyNumberFormat="1" applyFont="1" applyFill="1" applyBorder="1" applyAlignment="1" applyProtection="1">
      <alignment horizontal="right" vertical="center" wrapText="1"/>
    </xf>
    <xf numFmtId="4" fontId="76" fillId="0" borderId="0" xfId="17" applyNumberFormat="1" applyFont="1" applyFill="1" applyBorder="1" applyAlignment="1">
      <alignment horizontal="center" vertical="center" wrapText="1"/>
    </xf>
    <xf numFmtId="4" fontId="76" fillId="0" borderId="0" xfId="17" applyNumberFormat="1" applyFont="1" applyFill="1" applyBorder="1" applyAlignment="1">
      <alignment horizontal="right" vertical="center" wrapText="1"/>
    </xf>
    <xf numFmtId="0" fontId="76" fillId="0" borderId="0" xfId="17" applyFont="1" applyFill="1" applyAlignment="1">
      <alignment vertical="center"/>
    </xf>
    <xf numFmtId="49" fontId="8" fillId="0" borderId="0" xfId="17" applyNumberFormat="1" applyFont="1" applyFill="1" applyAlignment="1" applyProtection="1">
      <alignment horizontal="center" vertical="top"/>
    </xf>
    <xf numFmtId="0" fontId="21" fillId="0" borderId="0" xfId="17" applyFont="1" applyFill="1" applyBorder="1" applyAlignment="1" applyProtection="1">
      <alignment vertical="top"/>
    </xf>
    <xf numFmtId="0" fontId="8" fillId="0" borderId="0" xfId="17" applyFont="1" applyFill="1" applyBorder="1" applyAlignment="1" applyProtection="1">
      <alignment horizontal="center"/>
    </xf>
    <xf numFmtId="1" fontId="8" fillId="0" borderId="0" xfId="17" applyNumberFormat="1" applyFont="1" applyFill="1" applyBorder="1" applyAlignment="1" applyProtection="1">
      <alignment horizontal="center" wrapText="1"/>
    </xf>
    <xf numFmtId="170" fontId="8" fillId="0" borderId="0" xfId="17" applyNumberFormat="1" applyFont="1" applyFill="1" applyBorder="1" applyAlignment="1" applyProtection="1">
      <protection locked="0"/>
    </xf>
    <xf numFmtId="4" fontId="21" fillId="0" borderId="0" xfId="17" applyNumberFormat="1" applyFont="1" applyFill="1" applyBorder="1" applyAlignment="1">
      <alignment horizontal="right"/>
    </xf>
    <xf numFmtId="3" fontId="8" fillId="0" borderId="21" xfId="17" applyNumberFormat="1" applyFont="1" applyFill="1" applyBorder="1" applyAlignment="1">
      <alignment horizontal="center" vertical="top"/>
    </xf>
    <xf numFmtId="4" fontId="21" fillId="0" borderId="11" xfId="17" applyNumberFormat="1" applyFont="1" applyFill="1" applyBorder="1" applyAlignment="1">
      <alignment horizontal="center" vertical="center"/>
    </xf>
    <xf numFmtId="4" fontId="8" fillId="0" borderId="11" xfId="17" applyNumberFormat="1" applyFont="1" applyFill="1" applyBorder="1" applyAlignment="1">
      <alignment horizontal="center" vertical="center"/>
    </xf>
    <xf numFmtId="4" fontId="60" fillId="0" borderId="11" xfId="17" applyNumberFormat="1" applyFont="1" applyFill="1" applyBorder="1" applyAlignment="1">
      <alignment horizontal="right" vertical="center"/>
    </xf>
    <xf numFmtId="4" fontId="8" fillId="0" borderId="11" xfId="17" applyNumberFormat="1" applyFont="1" applyFill="1" applyBorder="1" applyAlignment="1">
      <alignment horizontal="right" vertical="center"/>
    </xf>
    <xf numFmtId="0" fontId="37" fillId="0" borderId="0" xfId="17" applyFont="1" applyFill="1" applyAlignment="1">
      <alignment vertical="center"/>
    </xf>
    <xf numFmtId="49" fontId="8" fillId="0" borderId="0" xfId="17" applyNumberFormat="1" applyFont="1" applyFill="1" applyAlignment="1">
      <alignment horizontal="center" vertical="center"/>
    </xf>
    <xf numFmtId="3" fontId="8" fillId="0" borderId="11" xfId="17" applyNumberFormat="1" applyFont="1" applyFill="1" applyBorder="1" applyAlignment="1"/>
    <xf numFmtId="0" fontId="60" fillId="0" borderId="0" xfId="17" applyNumberFormat="1" applyFont="1" applyFill="1" applyBorder="1" applyAlignment="1" applyProtection="1">
      <alignment horizontal="center" vertical="top"/>
    </xf>
    <xf numFmtId="0" fontId="60" fillId="0" borderId="10" xfId="17" applyFont="1" applyFill="1" applyBorder="1" applyAlignment="1">
      <alignment horizontal="left" wrapText="1"/>
    </xf>
    <xf numFmtId="0" fontId="85" fillId="0" borderId="6" xfId="17" applyFont="1" applyFill="1" applyBorder="1" applyAlignment="1">
      <alignment horizontal="center" wrapText="1"/>
    </xf>
    <xf numFmtId="0" fontId="85" fillId="0" borderId="6" xfId="17" applyNumberFormat="1" applyFont="1" applyFill="1" applyBorder="1" applyAlignment="1">
      <alignment horizontal="right" wrapText="1"/>
    </xf>
    <xf numFmtId="4" fontId="85" fillId="0" borderId="6" xfId="17" applyNumberFormat="1" applyFont="1" applyFill="1" applyBorder="1" applyAlignment="1">
      <alignment horizontal="right" wrapText="1"/>
    </xf>
    <xf numFmtId="4" fontId="21" fillId="0" borderId="6" xfId="17" applyNumberFormat="1" applyFont="1" applyFill="1" applyBorder="1" applyAlignment="1">
      <alignment horizontal="right" wrapText="1"/>
    </xf>
    <xf numFmtId="49" fontId="37" fillId="0" borderId="0" xfId="17" applyNumberFormat="1" applyFont="1" applyFill="1" applyAlignment="1" applyProtection="1">
      <alignment horizontal="center" vertical="top"/>
    </xf>
    <xf numFmtId="0" fontId="37" fillId="0" borderId="0" xfId="17" applyFont="1" applyFill="1" applyAlignment="1" applyProtection="1">
      <alignment horizontal="left" wrapText="1"/>
    </xf>
    <xf numFmtId="0" fontId="37" fillId="0" borderId="0" xfId="17" applyFont="1" applyFill="1" applyAlignment="1" applyProtection="1">
      <alignment horizontal="center"/>
    </xf>
    <xf numFmtId="3" fontId="37" fillId="0" borderId="0" xfId="17" applyNumberFormat="1" applyFont="1" applyFill="1" applyAlignment="1" applyProtection="1">
      <alignment horizontal="right"/>
    </xf>
    <xf numFmtId="4" fontId="37" fillId="0" borderId="0" xfId="17" applyNumberFormat="1" applyFont="1" applyFill="1" applyAlignment="1" applyProtection="1">
      <alignment horizontal="right"/>
      <protection locked="0"/>
    </xf>
    <xf numFmtId="1" fontId="8" fillId="0" borderId="11" xfId="17" applyNumberFormat="1" applyFont="1" applyFill="1" applyBorder="1" applyAlignment="1" applyProtection="1">
      <alignment horizontal="right" wrapText="1"/>
    </xf>
    <xf numFmtId="0" fontId="60" fillId="0" borderId="0" xfId="17" applyFont="1" applyFill="1" applyBorder="1" applyAlignment="1">
      <alignment horizontal="left" wrapText="1"/>
    </xf>
    <xf numFmtId="0" fontId="85" fillId="0" borderId="0" xfId="17" applyFont="1" applyFill="1" applyBorder="1" applyAlignment="1">
      <alignment horizontal="center" wrapText="1"/>
    </xf>
    <xf numFmtId="0" fontId="85" fillId="0" borderId="0" xfId="17" applyNumberFormat="1" applyFont="1" applyFill="1" applyBorder="1" applyAlignment="1">
      <alignment horizontal="right" wrapText="1"/>
    </xf>
    <xf numFmtId="4" fontId="85" fillId="0" borderId="0" xfId="17" applyNumberFormat="1" applyFont="1" applyFill="1" applyBorder="1" applyAlignment="1">
      <alignment horizontal="right" wrapText="1"/>
    </xf>
    <xf numFmtId="4" fontId="21" fillId="0" borderId="0" xfId="17" applyNumberFormat="1" applyFont="1" applyFill="1" applyBorder="1" applyAlignment="1">
      <alignment horizontal="right" wrapText="1"/>
    </xf>
    <xf numFmtId="0" fontId="8" fillId="0" borderId="11" xfId="17" applyFont="1" applyFill="1" applyBorder="1" applyAlignment="1">
      <alignment horizontal="right" vertical="top" wrapText="1"/>
    </xf>
    <xf numFmtId="0" fontId="8" fillId="0" borderId="0" xfId="17" applyFont="1" applyFill="1" applyBorder="1" applyAlignment="1">
      <alignment horizontal="center"/>
    </xf>
    <xf numFmtId="0" fontId="8" fillId="0" borderId="0" xfId="17" applyFont="1" applyFill="1" applyBorder="1" applyAlignment="1">
      <alignment horizontal="right" vertical="top" wrapText="1"/>
    </xf>
    <xf numFmtId="0" fontId="8" fillId="0" borderId="0" xfId="17" applyNumberFormat="1" applyFont="1" applyFill="1" applyAlignment="1" applyProtection="1">
      <alignment horizontal="center" vertical="top"/>
    </xf>
    <xf numFmtId="0" fontId="10" fillId="0" borderId="11" xfId="17" applyFont="1" applyFill="1" applyBorder="1" applyAlignment="1" applyProtection="1">
      <alignment horizontal="left" vertical="top" wrapText="1"/>
    </xf>
    <xf numFmtId="4" fontId="88" fillId="0" borderId="11" xfId="17" applyNumberFormat="1" applyFont="1" applyFill="1" applyBorder="1" applyAlignment="1">
      <alignment horizontal="right"/>
    </xf>
    <xf numFmtId="0" fontId="67" fillId="0" borderId="0" xfId="17" applyNumberFormat="1" applyFont="1" applyFill="1" applyBorder="1" applyAlignment="1" applyProtection="1">
      <alignment horizontal="center" vertical="center"/>
    </xf>
    <xf numFmtId="0" fontId="67" fillId="0" borderId="0" xfId="17" applyFont="1" applyFill="1" applyBorder="1" applyAlignment="1">
      <alignment horizontal="left" vertical="center" wrapText="1"/>
    </xf>
    <xf numFmtId="4" fontId="21" fillId="0" borderId="0" xfId="17" applyNumberFormat="1" applyFont="1" applyFill="1" applyBorder="1" applyAlignment="1">
      <alignment horizontal="right" vertical="center" wrapText="1"/>
    </xf>
    <xf numFmtId="0" fontId="10" fillId="0" borderId="0" xfId="17" applyFont="1" applyFill="1" applyAlignment="1" applyProtection="1">
      <alignment horizontal="left" wrapText="1"/>
    </xf>
    <xf numFmtId="0" fontId="8" fillId="0" borderId="0" xfId="17" applyFont="1" applyFill="1" applyAlignment="1" applyProtection="1">
      <alignment horizontal="center"/>
    </xf>
    <xf numFmtId="3" fontId="10" fillId="0" borderId="0" xfId="17" applyNumberFormat="1" applyFont="1" applyFill="1" applyAlignment="1" applyProtection="1">
      <alignment horizontal="right"/>
    </xf>
    <xf numFmtId="0" fontId="8" fillId="0" borderId="11" xfId="17" applyFont="1" applyFill="1" applyBorder="1" applyAlignment="1" applyProtection="1">
      <alignment horizontal="left" vertical="top" wrapText="1"/>
    </xf>
    <xf numFmtId="0" fontId="8" fillId="0" borderId="0" xfId="17" applyFont="1" applyFill="1" applyBorder="1" applyAlignment="1" applyProtection="1">
      <alignment horizontal="left" vertical="top" wrapText="1"/>
    </xf>
    <xf numFmtId="4" fontId="8" fillId="0" borderId="0" xfId="17" applyNumberFormat="1" applyFont="1" applyFill="1" applyBorder="1" applyAlignment="1" applyProtection="1">
      <alignment horizontal="center" wrapText="1"/>
    </xf>
    <xf numFmtId="3" fontId="10" fillId="0" borderId="0" xfId="17" applyNumberFormat="1" applyFont="1" applyFill="1" applyBorder="1" applyAlignment="1" applyProtection="1">
      <alignment horizontal="right" wrapText="1"/>
    </xf>
    <xf numFmtId="1" fontId="10" fillId="0" borderId="11" xfId="17" applyNumberFormat="1" applyFont="1" applyFill="1" applyBorder="1" applyAlignment="1">
      <alignment horizontal="right"/>
    </xf>
    <xf numFmtId="0" fontId="8" fillId="0" borderId="0" xfId="17" applyFont="1" applyFill="1" applyBorder="1" applyAlignment="1" applyProtection="1">
      <alignment horizontal="justify" vertical="top" wrapText="1"/>
    </xf>
    <xf numFmtId="0" fontId="8" fillId="0" borderId="0" xfId="17" applyFont="1" applyFill="1" applyBorder="1" applyAlignment="1">
      <alignment vertical="top" wrapText="1"/>
    </xf>
    <xf numFmtId="0" fontId="8" fillId="0" borderId="0" xfId="17" applyNumberFormat="1" applyFont="1" applyFill="1" applyBorder="1" applyAlignment="1">
      <alignment horizontal="center"/>
    </xf>
    <xf numFmtId="0" fontId="8" fillId="0" borderId="0" xfId="17" applyNumberFormat="1" applyFont="1" applyFill="1" applyBorder="1" applyAlignment="1">
      <alignment horizontal="right"/>
    </xf>
    <xf numFmtId="4" fontId="60" fillId="0" borderId="0" xfId="17" applyNumberFormat="1" applyFont="1" applyFill="1" applyBorder="1"/>
    <xf numFmtId="4" fontId="8" fillId="0" borderId="10" xfId="17" applyNumberFormat="1" applyFont="1" applyFill="1" applyBorder="1"/>
    <xf numFmtId="0" fontId="60" fillId="0" borderId="0" xfId="17" applyFont="1" applyFill="1" applyBorder="1"/>
    <xf numFmtId="0" fontId="76" fillId="0" borderId="10" xfId="17" applyFont="1" applyFill="1" applyBorder="1" applyAlignment="1">
      <alignment vertical="top" wrapText="1"/>
    </xf>
    <xf numFmtId="0" fontId="37" fillId="0" borderId="0" xfId="17" applyFont="1" applyFill="1" applyBorder="1" applyAlignment="1">
      <alignment vertical="top" wrapText="1"/>
    </xf>
    <xf numFmtId="0" fontId="76" fillId="0" borderId="0" xfId="17" applyFont="1" applyFill="1" applyAlignment="1">
      <alignment horizontal="center"/>
    </xf>
    <xf numFmtId="0" fontId="76" fillId="0" borderId="0" xfId="17" applyFont="1" applyFill="1"/>
    <xf numFmtId="0" fontId="21" fillId="0" borderId="0" xfId="17" applyFont="1" applyFill="1"/>
    <xf numFmtId="0" fontId="10" fillId="0" borderId="16" xfId="17" applyFont="1" applyFill="1" applyBorder="1" applyAlignment="1" applyProtection="1">
      <alignment vertical="top" wrapText="1"/>
    </xf>
    <xf numFmtId="1" fontId="8" fillId="0" borderId="11" xfId="17" applyNumberFormat="1" applyFont="1" applyFill="1" applyBorder="1" applyAlignment="1" applyProtection="1">
      <alignment wrapText="1"/>
    </xf>
    <xf numFmtId="170" fontId="8" fillId="0" borderId="11" xfId="17" applyNumberFormat="1" applyFont="1" applyFill="1" applyBorder="1" applyAlignment="1" applyProtection="1">
      <alignment horizontal="right" wrapText="1"/>
      <protection locked="0"/>
    </xf>
    <xf numFmtId="170" fontId="8" fillId="0" borderId="11" xfId="17" applyNumberFormat="1" applyFont="1" applyFill="1" applyBorder="1" applyAlignment="1">
      <alignment horizontal="right" wrapText="1"/>
    </xf>
    <xf numFmtId="0" fontId="21" fillId="0" borderId="0" xfId="17" applyFont="1" applyFill="1" applyAlignment="1">
      <alignment vertical="top"/>
    </xf>
    <xf numFmtId="3" fontId="8" fillId="0" borderId="11" xfId="17" applyNumberFormat="1" applyFont="1" applyFill="1" applyBorder="1" applyAlignment="1" applyProtection="1">
      <alignment horizontal="right" vertical="top" wrapText="1"/>
    </xf>
    <xf numFmtId="4" fontId="10" fillId="0" borderId="11" xfId="17" applyNumberFormat="1" applyFont="1" applyFill="1" applyBorder="1" applyAlignment="1" applyProtection="1">
      <alignment horizontal="center" wrapText="1"/>
    </xf>
    <xf numFmtId="3" fontId="10" fillId="0" borderId="11" xfId="17" applyNumberFormat="1" applyFont="1" applyFill="1" applyBorder="1" applyAlignment="1" applyProtection="1">
      <alignment wrapText="1"/>
    </xf>
    <xf numFmtId="0" fontId="8" fillId="0" borderId="22" xfId="17" applyFont="1" applyFill="1" applyBorder="1" applyAlignment="1" applyProtection="1">
      <alignment horizontal="justify" vertical="top" wrapText="1"/>
    </xf>
    <xf numFmtId="4" fontId="8" fillId="0" borderId="22" xfId="17" applyNumberFormat="1" applyFont="1" applyFill="1" applyBorder="1" applyAlignment="1" applyProtection="1">
      <alignment horizontal="center" wrapText="1"/>
    </xf>
    <xf numFmtId="1" fontId="94" fillId="0" borderId="22" xfId="17" applyNumberFormat="1" applyFont="1" applyFill="1" applyBorder="1" applyAlignment="1">
      <alignment horizontal="right"/>
    </xf>
    <xf numFmtId="4" fontId="8" fillId="0" borderId="22" xfId="17" applyNumberFormat="1" applyFont="1" applyFill="1" applyBorder="1" applyAlignment="1">
      <alignment horizontal="right" wrapText="1"/>
    </xf>
    <xf numFmtId="0" fontId="94" fillId="0" borderId="0" xfId="17" applyFont="1" applyFill="1"/>
    <xf numFmtId="0" fontId="8" fillId="0" borderId="10" xfId="17" applyFont="1" applyFill="1" applyBorder="1"/>
    <xf numFmtId="0" fontId="89" fillId="0" borderId="0" xfId="17" applyFont="1" applyFill="1"/>
    <xf numFmtId="0" fontId="9" fillId="0" borderId="0" xfId="17" applyFont="1" applyFill="1" applyBorder="1" applyAlignment="1"/>
    <xf numFmtId="0" fontId="21" fillId="0" borderId="0" xfId="17" applyFont="1" applyFill="1" applyBorder="1" applyAlignment="1"/>
    <xf numFmtId="0" fontId="10" fillId="0" borderId="0" xfId="17" applyFont="1" applyFill="1"/>
    <xf numFmtId="49" fontId="10" fillId="0" borderId="0" xfId="17" applyNumberFormat="1" applyFont="1" applyFill="1" applyBorder="1" applyAlignment="1" applyProtection="1">
      <alignment horizontal="center" vertical="top"/>
    </xf>
    <xf numFmtId="0" fontId="90" fillId="0" borderId="11" xfId="17" applyFont="1" applyFill="1" applyBorder="1" applyAlignment="1" applyProtection="1">
      <alignment horizontal="center"/>
    </xf>
    <xf numFmtId="1" fontId="90" fillId="0" borderId="11" xfId="17" applyNumberFormat="1" applyFont="1" applyFill="1" applyBorder="1" applyAlignment="1" applyProtection="1">
      <alignment horizontal="center" wrapText="1"/>
    </xf>
    <xf numFmtId="0" fontId="90" fillId="0" borderId="11" xfId="17" applyFont="1" applyFill="1" applyBorder="1"/>
    <xf numFmtId="0" fontId="90" fillId="0" borderId="11" xfId="17" applyFont="1" applyFill="1" applyBorder="1" applyAlignment="1" applyProtection="1">
      <alignment horizontal="center" vertical="center"/>
    </xf>
    <xf numFmtId="1" fontId="90" fillId="0" borderId="11" xfId="17" applyNumberFormat="1" applyFont="1" applyFill="1" applyBorder="1" applyAlignment="1" applyProtection="1">
      <alignment horizontal="center" vertical="center" wrapText="1"/>
    </xf>
    <xf numFmtId="0" fontId="90" fillId="0" borderId="13" xfId="17" applyFont="1" applyFill="1" applyBorder="1" applyAlignment="1" applyProtection="1">
      <alignment horizontal="center" vertical="center"/>
    </xf>
    <xf numFmtId="1" fontId="90" fillId="0" borderId="13" xfId="17" applyNumberFormat="1" applyFont="1" applyFill="1" applyBorder="1" applyAlignment="1" applyProtection="1">
      <alignment horizontal="center" vertical="center" wrapText="1"/>
    </xf>
    <xf numFmtId="0" fontId="90" fillId="0" borderId="13" xfId="17" applyFont="1" applyFill="1" applyBorder="1"/>
    <xf numFmtId="0" fontId="8" fillId="0" borderId="13" xfId="17" applyFont="1" applyFill="1" applyBorder="1"/>
    <xf numFmtId="0" fontId="21" fillId="0" borderId="15" xfId="17" applyFont="1" applyFill="1" applyBorder="1" applyAlignment="1">
      <alignment wrapText="1"/>
    </xf>
    <xf numFmtId="4" fontId="8" fillId="0" borderId="15" xfId="17" applyNumberFormat="1" applyFont="1" applyFill="1" applyBorder="1" applyAlignment="1">
      <alignment horizontal="right" wrapText="1"/>
    </xf>
    <xf numFmtId="0" fontId="91" fillId="0" borderId="0" xfId="17" applyFont="1" applyFill="1" applyBorder="1" applyAlignment="1">
      <alignment vertical="top" wrapText="1"/>
    </xf>
    <xf numFmtId="0" fontId="10" fillId="0" borderId="0" xfId="17" applyFont="1" applyFill="1" applyBorder="1" applyAlignment="1">
      <alignment horizontal="right"/>
    </xf>
    <xf numFmtId="0" fontId="10" fillId="0" borderId="0" xfId="17" applyNumberFormat="1" applyFont="1" applyFill="1" applyBorder="1" applyAlignment="1" applyProtection="1">
      <alignment horizontal="center" vertical="top"/>
    </xf>
    <xf numFmtId="0" fontId="8" fillId="0" borderId="0" xfId="17" applyFont="1" applyFill="1" applyAlignment="1">
      <alignment vertical="top" wrapText="1"/>
    </xf>
    <xf numFmtId="0" fontId="10" fillId="0" borderId="0" xfId="17" applyFont="1" applyFill="1" applyAlignment="1">
      <alignment horizontal="left"/>
    </xf>
    <xf numFmtId="1" fontId="10" fillId="0" borderId="0" xfId="17" applyNumberFormat="1" applyFont="1" applyFill="1" applyAlignment="1">
      <alignment horizontal="center"/>
    </xf>
    <xf numFmtId="4" fontId="8" fillId="0" borderId="0" xfId="17" applyNumberFormat="1" applyFont="1" applyFill="1"/>
    <xf numFmtId="0" fontId="37" fillId="0" borderId="0" xfId="17" applyNumberFormat="1" applyFont="1" applyFill="1" applyAlignment="1" applyProtection="1">
      <alignment horizontal="center" vertical="top"/>
    </xf>
    <xf numFmtId="0" fontId="9" fillId="0" borderId="5" xfId="17" applyFont="1" applyFill="1" applyBorder="1" applyAlignment="1">
      <alignment horizontal="left"/>
    </xf>
    <xf numFmtId="0" fontId="10" fillId="0" borderId="6" xfId="17" applyFont="1" applyFill="1" applyBorder="1" applyAlignment="1">
      <alignment horizontal="center"/>
    </xf>
    <xf numFmtId="0" fontId="10" fillId="0" borderId="6" xfId="17" applyNumberFormat="1" applyFont="1" applyFill="1" applyBorder="1" applyAlignment="1">
      <alignment horizontal="right"/>
    </xf>
    <xf numFmtId="4" fontId="10" fillId="0" borderId="6" xfId="17" applyNumberFormat="1" applyFont="1" applyFill="1" applyBorder="1" applyAlignment="1">
      <alignment horizontal="right"/>
    </xf>
    <xf numFmtId="4" fontId="21" fillId="0" borderId="7" xfId="17" applyNumberFormat="1" applyFont="1" applyFill="1" applyBorder="1" applyAlignment="1">
      <alignment horizontal="right"/>
    </xf>
    <xf numFmtId="0" fontId="37" fillId="0" borderId="0" xfId="17" applyFont="1" applyFill="1" applyAlignment="1">
      <alignment horizontal="center" vertical="top"/>
    </xf>
    <xf numFmtId="0" fontId="76" fillId="0" borderId="0" xfId="17" applyFont="1" applyFill="1" applyBorder="1" applyAlignment="1">
      <alignment vertical="top" wrapText="1"/>
    </xf>
    <xf numFmtId="0" fontId="61" fillId="0" borderId="0" xfId="17" applyFont="1" applyFill="1" applyAlignment="1">
      <alignment horizontal="center" vertical="top"/>
    </xf>
    <xf numFmtId="0" fontId="63" fillId="0" borderId="0" xfId="17" applyFont="1" applyFill="1" applyBorder="1" applyAlignment="1">
      <alignment horizontal="justify" vertical="top" wrapText="1"/>
    </xf>
    <xf numFmtId="0" fontId="61" fillId="0" borderId="0" xfId="17" applyFont="1" applyFill="1" applyAlignment="1">
      <alignment horizontal="right"/>
    </xf>
    <xf numFmtId="4" fontId="61" fillId="0" borderId="0" xfId="17" applyNumberFormat="1" applyFont="1" applyFill="1"/>
    <xf numFmtId="0" fontId="76" fillId="0" borderId="0" xfId="17" applyFont="1" applyFill="1" applyBorder="1" applyAlignment="1">
      <alignment horizontal="justify" vertical="top" wrapText="1"/>
    </xf>
    <xf numFmtId="0" fontId="8" fillId="0" borderId="0" xfId="17" applyFont="1" applyFill="1" applyAlignment="1">
      <alignment horizontal="justify" vertical="top" wrapText="1"/>
    </xf>
    <xf numFmtId="0" fontId="21" fillId="0" borderId="0" xfId="17" applyFont="1" applyFill="1" applyAlignment="1">
      <alignment horizontal="center" vertical="top"/>
    </xf>
    <xf numFmtId="0" fontId="21" fillId="0" borderId="20" xfId="17" applyFont="1" applyFill="1" applyBorder="1" applyAlignment="1">
      <alignment horizontal="left" vertical="top" wrapText="1"/>
    </xf>
    <xf numFmtId="0" fontId="8" fillId="0" borderId="20" xfId="17" applyFont="1" applyFill="1" applyBorder="1" applyAlignment="1">
      <alignment horizontal="left" vertical="top" wrapText="1"/>
    </xf>
    <xf numFmtId="4" fontId="8" fillId="0" borderId="20" xfId="17" applyNumberFormat="1" applyFont="1" applyFill="1" applyBorder="1" applyAlignment="1">
      <alignment horizontal="right" vertical="top" wrapText="1"/>
    </xf>
    <xf numFmtId="0" fontId="21" fillId="0" borderId="0" xfId="17" applyFont="1" applyFill="1" applyAlignment="1">
      <alignment horizontal="left" vertical="top" wrapText="1"/>
    </xf>
    <xf numFmtId="4" fontId="8" fillId="0" borderId="0" xfId="17" applyNumberFormat="1" applyFont="1" applyFill="1" applyBorder="1"/>
    <xf numFmtId="0" fontId="21" fillId="0" borderId="0" xfId="17" applyFont="1" applyFill="1" applyBorder="1" applyAlignment="1">
      <alignment horizontal="left" vertical="top" wrapText="1"/>
    </xf>
    <xf numFmtId="0" fontId="8" fillId="0" borderId="0" xfId="17" applyFont="1" applyFill="1" applyBorder="1" applyAlignment="1">
      <alignment horizontal="right"/>
    </xf>
    <xf numFmtId="0" fontId="10" fillId="0" borderId="0" xfId="17" applyFont="1" applyFill="1" applyBorder="1"/>
    <xf numFmtId="4" fontId="69" fillId="0" borderId="0" xfId="17" applyNumberFormat="1" applyFont="1" applyFill="1" applyBorder="1" applyAlignment="1">
      <alignment wrapText="1"/>
    </xf>
    <xf numFmtId="0" fontId="21" fillId="0" borderId="10" xfId="17" applyFont="1" applyFill="1" applyBorder="1" applyAlignment="1">
      <alignment horizontal="center" wrapText="1"/>
    </xf>
    <xf numFmtId="4" fontId="8" fillId="0" borderId="10" xfId="17" applyNumberFormat="1" applyFont="1" applyFill="1" applyBorder="1" applyAlignment="1">
      <alignment horizontal="right" wrapText="1"/>
    </xf>
    <xf numFmtId="0" fontId="60" fillId="0" borderId="0" xfId="17" applyFont="1" applyFill="1" applyBorder="1" applyAlignment="1">
      <alignment vertical="top" wrapText="1"/>
    </xf>
    <xf numFmtId="4" fontId="81" fillId="0" borderId="0" xfId="17" applyNumberFormat="1" applyFont="1" applyFill="1" applyBorder="1" applyAlignment="1">
      <alignment horizontal="right" wrapText="1"/>
    </xf>
    <xf numFmtId="4" fontId="95" fillId="0" borderId="7" xfId="0" applyNumberFormat="1" applyFont="1" applyBorder="1"/>
    <xf numFmtId="4" fontId="38" fillId="0" borderId="0" xfId="0" applyNumberFormat="1" applyFont="1" applyAlignment="1">
      <alignment vertical="center"/>
    </xf>
    <xf numFmtId="4" fontId="38" fillId="0" borderId="0" xfId="0" applyNumberFormat="1" applyFont="1" applyAlignment="1">
      <alignment horizontal="right" vertical="center"/>
    </xf>
    <xf numFmtId="2" fontId="38" fillId="0" borderId="0" xfId="0" applyNumberFormat="1" applyFont="1" applyAlignment="1">
      <alignment horizontal="right" vertical="center"/>
    </xf>
    <xf numFmtId="0" fontId="38" fillId="0" borderId="0" xfId="0" quotePrefix="1" applyFont="1" applyAlignment="1">
      <alignment horizontal="right" vertical="top"/>
    </xf>
    <xf numFmtId="4" fontId="96" fillId="0" borderId="7" xfId="0" applyNumberFormat="1" applyFont="1" applyBorder="1"/>
    <xf numFmtId="4" fontId="96" fillId="0" borderId="0" xfId="0" applyNumberFormat="1" applyFont="1"/>
    <xf numFmtId="4" fontId="78" fillId="0" borderId="0" xfId="0" applyNumberFormat="1" applyFont="1"/>
    <xf numFmtId="4" fontId="96" fillId="0" borderId="9" xfId="0" applyNumberFormat="1" applyFont="1" applyBorder="1" applyAlignment="1">
      <alignment vertical="center"/>
    </xf>
    <xf numFmtId="4" fontId="78" fillId="0" borderId="9" xfId="0" applyNumberFormat="1" applyFont="1" applyBorder="1"/>
    <xf numFmtId="4" fontId="96" fillId="0" borderId="9" xfId="0" applyNumberFormat="1" applyFont="1" applyBorder="1"/>
    <xf numFmtId="4" fontId="8" fillId="0" borderId="0" xfId="10" applyNumberFormat="1" applyFont="1" applyAlignment="1">
      <alignment horizontal="right"/>
    </xf>
    <xf numFmtId="4" fontId="10" fillId="0" borderId="15" xfId="17" applyNumberFormat="1" applyFont="1" applyFill="1" applyBorder="1" applyAlignment="1">
      <alignment horizontal="center" wrapText="1"/>
    </xf>
    <xf numFmtId="0" fontId="10" fillId="0" borderId="15" xfId="17" applyFont="1" applyFill="1" applyBorder="1" applyAlignment="1">
      <alignment horizontal="right"/>
    </xf>
    <xf numFmtId="0" fontId="10" fillId="0" borderId="11" xfId="17" applyNumberFormat="1" applyFont="1" applyFill="1" applyBorder="1" applyAlignment="1">
      <alignment horizontal="right" wrapText="1"/>
    </xf>
    <xf numFmtId="168" fontId="14" fillId="0" borderId="0" xfId="0" applyNumberFormat="1" applyFont="1" applyAlignment="1" applyProtection="1">
      <alignment wrapText="1"/>
      <protection locked="0"/>
    </xf>
    <xf numFmtId="168" fontId="7" fillId="0" borderId="0" xfId="0" applyNumberFormat="1" applyFont="1" applyAlignment="1" applyProtection="1">
      <alignment wrapText="1"/>
      <protection locked="0"/>
    </xf>
    <xf numFmtId="4" fontId="4" fillId="0" borderId="0" xfId="0" applyNumberFormat="1" applyFont="1" applyAlignment="1" applyProtection="1">
      <alignment horizontal="right" wrapText="1"/>
      <protection locked="0"/>
    </xf>
    <xf numFmtId="4" fontId="19" fillId="0" borderId="0" xfId="0" applyNumberFormat="1" applyFont="1" applyAlignment="1" applyProtection="1">
      <alignment horizontal="right" vertical="center" wrapText="1"/>
      <protection locked="0"/>
    </xf>
    <xf numFmtId="4" fontId="19" fillId="0" borderId="0" xfId="0" applyNumberFormat="1" applyFont="1" applyAlignment="1" applyProtection="1">
      <alignment horizontal="right" wrapText="1"/>
      <protection locked="0"/>
    </xf>
    <xf numFmtId="4" fontId="7" fillId="0" borderId="0" xfId="0" applyNumberFormat="1" applyFont="1" applyAlignment="1" applyProtection="1">
      <alignment vertical="top"/>
      <protection locked="0"/>
    </xf>
    <xf numFmtId="4" fontId="7" fillId="0" borderId="0" xfId="0" applyNumberFormat="1" applyFont="1" applyAlignment="1" applyProtection="1">
      <protection locked="0"/>
    </xf>
    <xf numFmtId="2" fontId="38" fillId="0" borderId="0" xfId="0" applyNumberFormat="1" applyFont="1" applyProtection="1">
      <protection locked="0"/>
    </xf>
    <xf numFmtId="4" fontId="38" fillId="0" borderId="0" xfId="0" applyNumberFormat="1" applyFont="1" applyProtection="1">
      <protection locked="0"/>
    </xf>
    <xf numFmtId="2" fontId="38" fillId="0" borderId="0" xfId="0" applyNumberFormat="1" applyFont="1" applyProtection="1"/>
    <xf numFmtId="4" fontId="10" fillId="0" borderId="11" xfId="17" applyNumberFormat="1" applyFont="1" applyFill="1" applyBorder="1" applyAlignment="1" applyProtection="1">
      <alignment horizontal="right" wrapText="1"/>
      <protection locked="0"/>
    </xf>
    <xf numFmtId="2" fontId="8" fillId="0" borderId="11" xfId="11" applyNumberFormat="1" applyFont="1" applyFill="1" applyBorder="1" applyAlignment="1" applyProtection="1">
      <protection locked="0"/>
    </xf>
    <xf numFmtId="2" fontId="8" fillId="0" borderId="13" xfId="11" applyNumberFormat="1" applyFont="1" applyFill="1" applyBorder="1" applyAlignment="1" applyProtection="1">
      <protection locked="0"/>
    </xf>
    <xf numFmtId="4" fontId="59" fillId="0" borderId="11" xfId="17" applyNumberFormat="1" applyFont="1" applyFill="1" applyBorder="1" applyAlignment="1" applyProtection="1">
      <alignment horizontal="right" wrapText="1"/>
      <protection locked="0"/>
    </xf>
    <xf numFmtId="4" fontId="60" fillId="0" borderId="11" xfId="17" applyNumberFormat="1" applyFont="1" applyFill="1" applyBorder="1" applyAlignment="1" applyProtection="1">
      <alignment horizontal="right"/>
      <protection locked="0"/>
    </xf>
    <xf numFmtId="4" fontId="60" fillId="0" borderId="15" xfId="17" applyNumberFormat="1" applyFont="1" applyFill="1" applyBorder="1" applyAlignment="1" applyProtection="1">
      <alignment horizontal="right"/>
      <protection locked="0"/>
    </xf>
    <xf numFmtId="4" fontId="60" fillId="0" borderId="11" xfId="17" applyNumberFormat="1" applyFont="1" applyFill="1" applyBorder="1" applyAlignment="1" applyProtection="1">
      <alignment horizontal="right" vertical="center"/>
      <protection locked="0"/>
    </xf>
    <xf numFmtId="4" fontId="60" fillId="0" borderId="11" xfId="17" applyNumberFormat="1" applyFont="1" applyFill="1" applyBorder="1" applyProtection="1">
      <protection locked="0"/>
    </xf>
    <xf numFmtId="2" fontId="87" fillId="0" borderId="11" xfId="17" applyNumberFormat="1" applyFont="1" applyFill="1" applyBorder="1" applyAlignment="1" applyProtection="1">
      <alignment horizontal="right"/>
      <protection locked="0"/>
    </xf>
    <xf numFmtId="4" fontId="59" fillId="0" borderId="11" xfId="17" applyNumberFormat="1" applyFont="1" applyFill="1" applyBorder="1" applyAlignment="1" applyProtection="1">
      <alignment horizontal="right"/>
      <protection locked="0"/>
    </xf>
    <xf numFmtId="2" fontId="60" fillId="0" borderId="11" xfId="16" applyNumberFormat="1" applyFont="1" applyFill="1" applyBorder="1" applyAlignment="1" applyProtection="1">
      <alignment wrapText="1"/>
      <protection locked="0"/>
    </xf>
    <xf numFmtId="2" fontId="60" fillId="0" borderId="22" xfId="17" applyNumberFormat="1" applyFont="1" applyFill="1" applyBorder="1" applyAlignment="1" applyProtection="1">
      <alignment horizontal="right" wrapText="1"/>
      <protection locked="0"/>
    </xf>
    <xf numFmtId="4" fontId="10" fillId="0" borderId="15" xfId="17" applyNumberFormat="1" applyFont="1" applyFill="1" applyBorder="1" applyAlignment="1" applyProtection="1">
      <alignment horizontal="right" wrapText="1"/>
      <protection locked="0"/>
    </xf>
    <xf numFmtId="4" fontId="10" fillId="0" borderId="11" xfId="13" applyNumberFormat="1" applyFont="1" applyFill="1" applyBorder="1" applyAlignment="1" applyProtection="1">
      <alignment horizontal="right" vertical="top"/>
      <protection locked="0"/>
    </xf>
    <xf numFmtId="2" fontId="10" fillId="0" borderId="0" xfId="10" applyNumberFormat="1" applyFont="1" applyFill="1" applyProtection="1">
      <protection locked="0"/>
    </xf>
    <xf numFmtId="171" fontId="10" fillId="0" borderId="0" xfId="10" applyNumberFormat="1" applyFont="1" applyAlignment="1" applyProtection="1">
      <alignment horizontal="right" vertical="top"/>
      <protection locked="0"/>
    </xf>
    <xf numFmtId="2" fontId="10" fillId="0" borderId="0" xfId="10" applyNumberFormat="1" applyFont="1" applyFill="1" applyBorder="1" applyProtection="1">
      <protection locked="0"/>
    </xf>
    <xf numFmtId="171" fontId="10" fillId="0" borderId="0" xfId="10" applyNumberFormat="1" applyFont="1" applyAlignment="1" applyProtection="1">
      <alignment horizontal="right"/>
      <protection locked="0"/>
    </xf>
    <xf numFmtId="0" fontId="4" fillId="0" borderId="0" xfId="0" applyFont="1" applyAlignment="1">
      <alignment horizontal="left" vertical="top" wrapText="1"/>
    </xf>
    <xf numFmtId="0" fontId="46" fillId="0" borderId="1" xfId="0" applyFont="1" applyBorder="1" applyAlignment="1">
      <alignment vertical="top" wrapText="1"/>
    </xf>
    <xf numFmtId="0" fontId="46" fillId="0" borderId="3" xfId="0" applyFont="1" applyBorder="1" applyAlignment="1">
      <alignment vertical="top" wrapText="1"/>
    </xf>
    <xf numFmtId="0" fontId="46" fillId="0" borderId="1" xfId="0" applyFont="1" applyBorder="1" applyAlignment="1">
      <alignment vertical="center" wrapText="1"/>
    </xf>
    <xf numFmtId="0" fontId="46" fillId="0" borderId="3" xfId="0" applyFont="1" applyBorder="1" applyAlignment="1">
      <alignment vertical="center" wrapText="1"/>
    </xf>
    <xf numFmtId="0" fontId="46" fillId="0" borderId="1" xfId="0" applyFont="1" applyBorder="1" applyAlignment="1">
      <alignment horizontal="center" vertical="center" wrapText="1"/>
    </xf>
    <xf numFmtId="0" fontId="46" fillId="0" borderId="3" xfId="0" applyFont="1" applyBorder="1" applyAlignment="1">
      <alignment horizontal="center" vertical="center" wrapText="1"/>
    </xf>
    <xf numFmtId="0" fontId="58" fillId="0" borderId="0" xfId="0" applyFont="1" applyAlignment="1">
      <alignment horizontal="left" vertical="top" wrapText="1"/>
    </xf>
    <xf numFmtId="0" fontId="0" fillId="0" borderId="0" xfId="0" applyAlignment="1">
      <alignment wrapText="1"/>
    </xf>
    <xf numFmtId="0" fontId="21" fillId="0" borderId="20" xfId="17" applyFont="1" applyFill="1" applyBorder="1" applyAlignment="1">
      <alignment horizontal="left" vertical="top" wrapText="1"/>
    </xf>
    <xf numFmtId="0" fontId="63" fillId="0" borderId="0" xfId="17" applyFont="1" applyFill="1" applyBorder="1" applyAlignment="1">
      <alignment horizontal="left" vertical="center" wrapText="1"/>
    </xf>
    <xf numFmtId="0" fontId="97" fillId="0" borderId="0" xfId="10" applyFont="1" applyFill="1" applyAlignment="1">
      <alignment horizontal="left" vertical="center" wrapText="1"/>
    </xf>
  </cellXfs>
  <cellStyles count="18">
    <cellStyle name="Comma" xfId="2" builtinId="3"/>
    <cellStyle name="Comma 2" xfId="9"/>
    <cellStyle name="Normal" xfId="0" builtinId="0"/>
    <cellStyle name="Normal 10 2 2" xfId="1"/>
    <cellStyle name="Normal 17" xfId="3"/>
    <cellStyle name="Normal 19 10 2" xfId="6"/>
    <cellStyle name="Normal 19 2" xfId="13"/>
    <cellStyle name="Normal 2" xfId="10"/>
    <cellStyle name="Normal 2 5" xfId="4"/>
    <cellStyle name="Normal 3" xfId="8"/>
    <cellStyle name="Normal 4" xfId="7"/>
    <cellStyle name="Normal 4 2" xfId="11"/>
    <cellStyle name="Normal 5" xfId="14"/>
    <cellStyle name="Normal 6" xfId="17"/>
    <cellStyle name="Normal_HR7-Z214" xfId="15"/>
    <cellStyle name="Normal_Sheet1" xfId="16"/>
    <cellStyle name="Obično 2" xfId="5"/>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474586</xdr:colOff>
      <xdr:row>274</xdr:row>
      <xdr:rowOff>0</xdr:rowOff>
    </xdr:from>
    <xdr:ext cx="207822" cy="264560"/>
    <xdr:sp macro="" textlink="">
      <xdr:nvSpPr>
        <xdr:cNvPr id="2" name="TextBox 1">
          <a:extLst>
            <a:ext uri="{FF2B5EF4-FFF2-40B4-BE49-F238E27FC236}">
              <a16:creationId xmlns:a16="http://schemas.microsoft.com/office/drawing/2014/main" id="{7030B341-BCA0-48BC-8A7F-3591A707FF88}"/>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3" name="TextBox 2">
          <a:extLst>
            <a:ext uri="{FF2B5EF4-FFF2-40B4-BE49-F238E27FC236}">
              <a16:creationId xmlns:a16="http://schemas.microsoft.com/office/drawing/2014/main" id="{79D9ECAD-465E-47C1-98D4-B5AC3BF8519A}"/>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4" name="TextBox 3">
          <a:extLst>
            <a:ext uri="{FF2B5EF4-FFF2-40B4-BE49-F238E27FC236}">
              <a16:creationId xmlns:a16="http://schemas.microsoft.com/office/drawing/2014/main" id="{9A09E405-8693-444B-B3C2-B671D50C3712}"/>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5" name="TextBox 4">
          <a:extLst>
            <a:ext uri="{FF2B5EF4-FFF2-40B4-BE49-F238E27FC236}">
              <a16:creationId xmlns:a16="http://schemas.microsoft.com/office/drawing/2014/main" id="{77DC5876-7B56-4079-A5C6-2F0E4E171D6F}"/>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6" name="TextBox 5">
          <a:extLst>
            <a:ext uri="{FF2B5EF4-FFF2-40B4-BE49-F238E27FC236}">
              <a16:creationId xmlns:a16="http://schemas.microsoft.com/office/drawing/2014/main" id="{5EB4D36B-5907-4019-8622-27155F13B222}"/>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7" name="TextBox 6">
          <a:extLst>
            <a:ext uri="{FF2B5EF4-FFF2-40B4-BE49-F238E27FC236}">
              <a16:creationId xmlns:a16="http://schemas.microsoft.com/office/drawing/2014/main" id="{68213373-45E5-42A1-A84E-4E4105C303A5}"/>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8" name="TextBox 7">
          <a:extLst>
            <a:ext uri="{FF2B5EF4-FFF2-40B4-BE49-F238E27FC236}">
              <a16:creationId xmlns:a16="http://schemas.microsoft.com/office/drawing/2014/main" id="{6F74E9C6-A2F5-49E5-A6F6-310179446FEC}"/>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9" name="TextBox 8">
          <a:extLst>
            <a:ext uri="{FF2B5EF4-FFF2-40B4-BE49-F238E27FC236}">
              <a16:creationId xmlns:a16="http://schemas.microsoft.com/office/drawing/2014/main" id="{3BB77636-BFCF-4629-A45B-6A21F49D1EF6}"/>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0" name="Text Box 1682">
          <a:extLst>
            <a:ext uri="{FF2B5EF4-FFF2-40B4-BE49-F238E27FC236}">
              <a16:creationId xmlns:a16="http://schemas.microsoft.com/office/drawing/2014/main" id="{DE36FBFD-C884-496E-B7D6-3E0030A1F1F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1" name="Text Box 1683">
          <a:extLst>
            <a:ext uri="{FF2B5EF4-FFF2-40B4-BE49-F238E27FC236}">
              <a16:creationId xmlns:a16="http://schemas.microsoft.com/office/drawing/2014/main" id="{12EE756B-9BC0-41AF-8C1E-EA7F1EFD414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2" name="Text Box 1682">
          <a:extLst>
            <a:ext uri="{FF2B5EF4-FFF2-40B4-BE49-F238E27FC236}">
              <a16:creationId xmlns:a16="http://schemas.microsoft.com/office/drawing/2014/main" id="{0C0A7BF0-94AC-4ECF-8627-E89F5779E5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3" name="Text Box 1683">
          <a:extLst>
            <a:ext uri="{FF2B5EF4-FFF2-40B4-BE49-F238E27FC236}">
              <a16:creationId xmlns:a16="http://schemas.microsoft.com/office/drawing/2014/main" id="{6967F32D-AB55-40B4-9B0B-9FE81651EB5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 name="Text Box 1682">
          <a:extLst>
            <a:ext uri="{FF2B5EF4-FFF2-40B4-BE49-F238E27FC236}">
              <a16:creationId xmlns:a16="http://schemas.microsoft.com/office/drawing/2014/main" id="{ECCB4CBE-89E6-43EE-9529-9075E515154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5" name="Text Box 1683">
          <a:extLst>
            <a:ext uri="{FF2B5EF4-FFF2-40B4-BE49-F238E27FC236}">
              <a16:creationId xmlns:a16="http://schemas.microsoft.com/office/drawing/2014/main" id="{AD5C94D3-A81F-4271-9053-0E39E7A726C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 name="Text Box 1682">
          <a:extLst>
            <a:ext uri="{FF2B5EF4-FFF2-40B4-BE49-F238E27FC236}">
              <a16:creationId xmlns:a16="http://schemas.microsoft.com/office/drawing/2014/main" id="{E0CD4225-E7AA-4ECC-97AD-B49A89F075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 name="Text Box 1683">
          <a:extLst>
            <a:ext uri="{FF2B5EF4-FFF2-40B4-BE49-F238E27FC236}">
              <a16:creationId xmlns:a16="http://schemas.microsoft.com/office/drawing/2014/main" id="{7386E772-6389-4479-8DAE-501EED2BA6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8" name="Text Box 1682">
          <a:extLst>
            <a:ext uri="{FF2B5EF4-FFF2-40B4-BE49-F238E27FC236}">
              <a16:creationId xmlns:a16="http://schemas.microsoft.com/office/drawing/2014/main" id="{D0BC0B18-71F2-48E1-902E-487E6AFFC57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9" name="Text Box 1683">
          <a:extLst>
            <a:ext uri="{FF2B5EF4-FFF2-40B4-BE49-F238E27FC236}">
              <a16:creationId xmlns:a16="http://schemas.microsoft.com/office/drawing/2014/main" id="{3DF55A88-78E7-4B12-BF7D-E018558C060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0" name="Text Box 1682">
          <a:extLst>
            <a:ext uri="{FF2B5EF4-FFF2-40B4-BE49-F238E27FC236}">
              <a16:creationId xmlns:a16="http://schemas.microsoft.com/office/drawing/2014/main" id="{EC1A08E7-5C56-42D4-AF70-D8123E15F7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1" name="Text Box 1683">
          <a:extLst>
            <a:ext uri="{FF2B5EF4-FFF2-40B4-BE49-F238E27FC236}">
              <a16:creationId xmlns:a16="http://schemas.microsoft.com/office/drawing/2014/main" id="{9AA3CDFC-EB31-4199-9127-134FF472248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2" name="Text Box 1682">
          <a:extLst>
            <a:ext uri="{FF2B5EF4-FFF2-40B4-BE49-F238E27FC236}">
              <a16:creationId xmlns:a16="http://schemas.microsoft.com/office/drawing/2014/main" id="{92C07A3E-7830-49BD-9AAA-09B8C36B81A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3" name="Text Box 1683">
          <a:extLst>
            <a:ext uri="{FF2B5EF4-FFF2-40B4-BE49-F238E27FC236}">
              <a16:creationId xmlns:a16="http://schemas.microsoft.com/office/drawing/2014/main" id="{38B8E352-1FE2-44D0-AB23-F5EDD17AA83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4" name="Text Box 1682">
          <a:extLst>
            <a:ext uri="{FF2B5EF4-FFF2-40B4-BE49-F238E27FC236}">
              <a16:creationId xmlns:a16="http://schemas.microsoft.com/office/drawing/2014/main" id="{35B74DB4-5CF5-4909-A52B-68B41099305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5" name="Text Box 1683">
          <a:extLst>
            <a:ext uri="{FF2B5EF4-FFF2-40B4-BE49-F238E27FC236}">
              <a16:creationId xmlns:a16="http://schemas.microsoft.com/office/drawing/2014/main" id="{1E2E82E7-27A3-481A-AF59-94AD018B20A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6" name="Text Box 1682">
          <a:extLst>
            <a:ext uri="{FF2B5EF4-FFF2-40B4-BE49-F238E27FC236}">
              <a16:creationId xmlns:a16="http://schemas.microsoft.com/office/drawing/2014/main" id="{2FBED8A1-CB05-4F8C-8232-1216728C200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 name="Text Box 1683">
          <a:extLst>
            <a:ext uri="{FF2B5EF4-FFF2-40B4-BE49-F238E27FC236}">
              <a16:creationId xmlns:a16="http://schemas.microsoft.com/office/drawing/2014/main" id="{AE486B23-41F4-44FE-A6AF-C744F1F7D44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 name="Text Box 1682">
          <a:extLst>
            <a:ext uri="{FF2B5EF4-FFF2-40B4-BE49-F238E27FC236}">
              <a16:creationId xmlns:a16="http://schemas.microsoft.com/office/drawing/2014/main" id="{B1D67483-8313-4624-A175-9C6F804ECC9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 name="Text Box 1683">
          <a:extLst>
            <a:ext uri="{FF2B5EF4-FFF2-40B4-BE49-F238E27FC236}">
              <a16:creationId xmlns:a16="http://schemas.microsoft.com/office/drawing/2014/main" id="{1ECC04C2-334D-42F0-BE05-B22F930CFF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 name="Text Box 1682">
          <a:extLst>
            <a:ext uri="{FF2B5EF4-FFF2-40B4-BE49-F238E27FC236}">
              <a16:creationId xmlns:a16="http://schemas.microsoft.com/office/drawing/2014/main" id="{40105036-5254-460E-ACAD-2E89D5375B9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 name="Text Box 1683">
          <a:extLst>
            <a:ext uri="{FF2B5EF4-FFF2-40B4-BE49-F238E27FC236}">
              <a16:creationId xmlns:a16="http://schemas.microsoft.com/office/drawing/2014/main" id="{B37AFFA6-5D45-4D96-B163-D4DFD4F17B5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 name="Text Box 1682">
          <a:extLst>
            <a:ext uri="{FF2B5EF4-FFF2-40B4-BE49-F238E27FC236}">
              <a16:creationId xmlns:a16="http://schemas.microsoft.com/office/drawing/2014/main" id="{AEF5E53A-8A11-4CE9-97C1-C171A3BCB29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 name="Text Box 1683">
          <a:extLst>
            <a:ext uri="{FF2B5EF4-FFF2-40B4-BE49-F238E27FC236}">
              <a16:creationId xmlns:a16="http://schemas.microsoft.com/office/drawing/2014/main" id="{C92260D4-B539-4C8F-81C5-DBCEE08BED1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 name="Text Box 1682">
          <a:extLst>
            <a:ext uri="{FF2B5EF4-FFF2-40B4-BE49-F238E27FC236}">
              <a16:creationId xmlns:a16="http://schemas.microsoft.com/office/drawing/2014/main" id="{A00FC0D3-98AF-4445-92D6-0C26D01A44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5" name="Text Box 1683">
          <a:extLst>
            <a:ext uri="{FF2B5EF4-FFF2-40B4-BE49-F238E27FC236}">
              <a16:creationId xmlns:a16="http://schemas.microsoft.com/office/drawing/2014/main" id="{1F1D0ADE-101A-4A3E-A15B-422C2B9232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6" name="Text Box 1682">
          <a:extLst>
            <a:ext uri="{FF2B5EF4-FFF2-40B4-BE49-F238E27FC236}">
              <a16:creationId xmlns:a16="http://schemas.microsoft.com/office/drawing/2014/main" id="{27AEF0C9-7C05-47A3-81EA-3F4A6C3AF65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7" name="Text Box 1683">
          <a:extLst>
            <a:ext uri="{FF2B5EF4-FFF2-40B4-BE49-F238E27FC236}">
              <a16:creationId xmlns:a16="http://schemas.microsoft.com/office/drawing/2014/main" id="{B8B495DF-FE61-4690-8710-78EC417C063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8" name="Text Box 1682">
          <a:extLst>
            <a:ext uri="{FF2B5EF4-FFF2-40B4-BE49-F238E27FC236}">
              <a16:creationId xmlns:a16="http://schemas.microsoft.com/office/drawing/2014/main" id="{7AFAC0C7-A5A0-4AF8-BD45-CB3B0F6080C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9" name="Text Box 1683">
          <a:extLst>
            <a:ext uri="{FF2B5EF4-FFF2-40B4-BE49-F238E27FC236}">
              <a16:creationId xmlns:a16="http://schemas.microsoft.com/office/drawing/2014/main" id="{6F71CC60-1412-4F25-BB7A-FF9A6908A15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0" name="Text Box 1682">
          <a:extLst>
            <a:ext uri="{FF2B5EF4-FFF2-40B4-BE49-F238E27FC236}">
              <a16:creationId xmlns:a16="http://schemas.microsoft.com/office/drawing/2014/main" id="{775F2ECB-CECC-4041-AA64-7FD98D464C5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 name="Text Box 1683">
          <a:extLst>
            <a:ext uri="{FF2B5EF4-FFF2-40B4-BE49-F238E27FC236}">
              <a16:creationId xmlns:a16="http://schemas.microsoft.com/office/drawing/2014/main" id="{045BABF5-AC24-4047-A63B-6B57E9FA43D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2" name="Text Box 1682">
          <a:extLst>
            <a:ext uri="{FF2B5EF4-FFF2-40B4-BE49-F238E27FC236}">
              <a16:creationId xmlns:a16="http://schemas.microsoft.com/office/drawing/2014/main" id="{8DB46863-4B59-4C9A-8376-4F39A26A312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3" name="Text Box 1683">
          <a:extLst>
            <a:ext uri="{FF2B5EF4-FFF2-40B4-BE49-F238E27FC236}">
              <a16:creationId xmlns:a16="http://schemas.microsoft.com/office/drawing/2014/main" id="{FF1080CE-B573-411F-B648-8CE3357DB16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4" name="Text Box 1682">
          <a:extLst>
            <a:ext uri="{FF2B5EF4-FFF2-40B4-BE49-F238E27FC236}">
              <a16:creationId xmlns:a16="http://schemas.microsoft.com/office/drawing/2014/main" id="{3B388DBA-AD76-4A41-824E-8C821F4A524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 name="Text Box 1683">
          <a:extLst>
            <a:ext uri="{FF2B5EF4-FFF2-40B4-BE49-F238E27FC236}">
              <a16:creationId xmlns:a16="http://schemas.microsoft.com/office/drawing/2014/main" id="{8CA617E2-46A9-499B-B77D-F53B7895FB8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6" name="Text Box 1682">
          <a:extLst>
            <a:ext uri="{FF2B5EF4-FFF2-40B4-BE49-F238E27FC236}">
              <a16:creationId xmlns:a16="http://schemas.microsoft.com/office/drawing/2014/main" id="{DE913932-1C32-47DA-9686-6DD1202225E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7" name="Text Box 1683">
          <a:extLst>
            <a:ext uri="{FF2B5EF4-FFF2-40B4-BE49-F238E27FC236}">
              <a16:creationId xmlns:a16="http://schemas.microsoft.com/office/drawing/2014/main" id="{FBE52964-E97D-4DFF-A8BD-83D174D92D3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8" name="Text Box 1682">
          <a:extLst>
            <a:ext uri="{FF2B5EF4-FFF2-40B4-BE49-F238E27FC236}">
              <a16:creationId xmlns:a16="http://schemas.microsoft.com/office/drawing/2014/main" id="{599F4EF2-7D52-481B-9E18-D6225603838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9" name="Text Box 1683">
          <a:extLst>
            <a:ext uri="{FF2B5EF4-FFF2-40B4-BE49-F238E27FC236}">
              <a16:creationId xmlns:a16="http://schemas.microsoft.com/office/drawing/2014/main" id="{C035A660-CF43-459D-8987-0C268267F3F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 name="Text Box 1682">
          <a:extLst>
            <a:ext uri="{FF2B5EF4-FFF2-40B4-BE49-F238E27FC236}">
              <a16:creationId xmlns:a16="http://schemas.microsoft.com/office/drawing/2014/main" id="{986F77D1-8386-4225-82C0-1DFE5A4DD92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1" name="Text Box 1683">
          <a:extLst>
            <a:ext uri="{FF2B5EF4-FFF2-40B4-BE49-F238E27FC236}">
              <a16:creationId xmlns:a16="http://schemas.microsoft.com/office/drawing/2014/main" id="{AAD915D4-59F3-479D-8E75-5269E750007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 name="Text Box 1682">
          <a:extLst>
            <a:ext uri="{FF2B5EF4-FFF2-40B4-BE49-F238E27FC236}">
              <a16:creationId xmlns:a16="http://schemas.microsoft.com/office/drawing/2014/main" id="{93A9E1A8-F6BB-461C-8A3E-DA678C11367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 name="Text Box 1683">
          <a:extLst>
            <a:ext uri="{FF2B5EF4-FFF2-40B4-BE49-F238E27FC236}">
              <a16:creationId xmlns:a16="http://schemas.microsoft.com/office/drawing/2014/main" id="{CB1BDCD8-FE18-4CB1-A30F-027D908087E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4" name="Text Box 1682">
          <a:extLst>
            <a:ext uri="{FF2B5EF4-FFF2-40B4-BE49-F238E27FC236}">
              <a16:creationId xmlns:a16="http://schemas.microsoft.com/office/drawing/2014/main" id="{89455CA3-07D4-4975-9838-6DCEEFF901F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5" name="Text Box 1683">
          <a:extLst>
            <a:ext uri="{FF2B5EF4-FFF2-40B4-BE49-F238E27FC236}">
              <a16:creationId xmlns:a16="http://schemas.microsoft.com/office/drawing/2014/main" id="{01918B85-29EA-4140-981D-4A6FF7C705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6" name="Text Box 1682">
          <a:extLst>
            <a:ext uri="{FF2B5EF4-FFF2-40B4-BE49-F238E27FC236}">
              <a16:creationId xmlns:a16="http://schemas.microsoft.com/office/drawing/2014/main" id="{A5FDBBBA-852F-4056-9330-58B978E5FAF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7" name="Text Box 1683">
          <a:extLst>
            <a:ext uri="{FF2B5EF4-FFF2-40B4-BE49-F238E27FC236}">
              <a16:creationId xmlns:a16="http://schemas.microsoft.com/office/drawing/2014/main" id="{694545DE-ED64-456E-ADB1-207DE612C80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8" name="Text Box 1682">
          <a:extLst>
            <a:ext uri="{FF2B5EF4-FFF2-40B4-BE49-F238E27FC236}">
              <a16:creationId xmlns:a16="http://schemas.microsoft.com/office/drawing/2014/main" id="{3D036AE9-975C-477B-B013-EA90329310F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9" name="Text Box 1683">
          <a:extLst>
            <a:ext uri="{FF2B5EF4-FFF2-40B4-BE49-F238E27FC236}">
              <a16:creationId xmlns:a16="http://schemas.microsoft.com/office/drawing/2014/main" id="{8CE2D42C-212A-4303-BFF3-72C52CCFE85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60" name="Text Box 1682">
          <a:extLst>
            <a:ext uri="{FF2B5EF4-FFF2-40B4-BE49-F238E27FC236}">
              <a16:creationId xmlns:a16="http://schemas.microsoft.com/office/drawing/2014/main" id="{9D5C0A1C-13E9-47A4-8B16-210F7932A8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61" name="Text Box 1683">
          <a:extLst>
            <a:ext uri="{FF2B5EF4-FFF2-40B4-BE49-F238E27FC236}">
              <a16:creationId xmlns:a16="http://schemas.microsoft.com/office/drawing/2014/main" id="{9745FBFB-9F4D-4D52-9CAF-8966DFFE6AA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62" name="Text Box 1682">
          <a:extLst>
            <a:ext uri="{FF2B5EF4-FFF2-40B4-BE49-F238E27FC236}">
              <a16:creationId xmlns:a16="http://schemas.microsoft.com/office/drawing/2014/main" id="{5B477D12-BA26-40C5-A742-9CEDDCF9FE8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63" name="Text Box 1683">
          <a:extLst>
            <a:ext uri="{FF2B5EF4-FFF2-40B4-BE49-F238E27FC236}">
              <a16:creationId xmlns:a16="http://schemas.microsoft.com/office/drawing/2014/main" id="{E655D41E-951B-4E73-BC5F-B1B8FFB39F7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64" name="Text Box 1682">
          <a:extLst>
            <a:ext uri="{FF2B5EF4-FFF2-40B4-BE49-F238E27FC236}">
              <a16:creationId xmlns:a16="http://schemas.microsoft.com/office/drawing/2014/main" id="{4BB2CF59-73EE-4CFB-87CC-8A016225EEB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65" name="Text Box 1683">
          <a:extLst>
            <a:ext uri="{FF2B5EF4-FFF2-40B4-BE49-F238E27FC236}">
              <a16:creationId xmlns:a16="http://schemas.microsoft.com/office/drawing/2014/main" id="{6F480099-A312-4381-953D-FAEA6D94E34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66" name="Text Box 1682">
          <a:extLst>
            <a:ext uri="{FF2B5EF4-FFF2-40B4-BE49-F238E27FC236}">
              <a16:creationId xmlns:a16="http://schemas.microsoft.com/office/drawing/2014/main" id="{DC9DEAAC-9DB2-47E8-B22A-7D4DA3F36D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67" name="Text Box 1683">
          <a:extLst>
            <a:ext uri="{FF2B5EF4-FFF2-40B4-BE49-F238E27FC236}">
              <a16:creationId xmlns:a16="http://schemas.microsoft.com/office/drawing/2014/main" id="{F84C4445-4E7E-44CE-86D7-C413839BB4A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68" name="Text Box 1682">
          <a:extLst>
            <a:ext uri="{FF2B5EF4-FFF2-40B4-BE49-F238E27FC236}">
              <a16:creationId xmlns:a16="http://schemas.microsoft.com/office/drawing/2014/main" id="{456B408D-BDF7-45F7-9FFC-E6DD859B039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69" name="Text Box 1683">
          <a:extLst>
            <a:ext uri="{FF2B5EF4-FFF2-40B4-BE49-F238E27FC236}">
              <a16:creationId xmlns:a16="http://schemas.microsoft.com/office/drawing/2014/main" id="{572225B2-B7F9-4638-9FFD-BFAE148B8A2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70" name="Text Box 1682">
          <a:extLst>
            <a:ext uri="{FF2B5EF4-FFF2-40B4-BE49-F238E27FC236}">
              <a16:creationId xmlns:a16="http://schemas.microsoft.com/office/drawing/2014/main" id="{4F0C7067-D8A1-4927-9B62-CD49438A54E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71" name="Text Box 1683">
          <a:extLst>
            <a:ext uri="{FF2B5EF4-FFF2-40B4-BE49-F238E27FC236}">
              <a16:creationId xmlns:a16="http://schemas.microsoft.com/office/drawing/2014/main" id="{6A5C9088-2A1F-45EA-A0E2-AB43F26E5ED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72" name="Text Box 1682">
          <a:extLst>
            <a:ext uri="{FF2B5EF4-FFF2-40B4-BE49-F238E27FC236}">
              <a16:creationId xmlns:a16="http://schemas.microsoft.com/office/drawing/2014/main" id="{888D2D81-89EF-49A5-AAB5-AAF06EBAE46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73" name="Text Box 1683">
          <a:extLst>
            <a:ext uri="{FF2B5EF4-FFF2-40B4-BE49-F238E27FC236}">
              <a16:creationId xmlns:a16="http://schemas.microsoft.com/office/drawing/2014/main" id="{122A1BD6-6EED-43BA-B7D5-9D04D9DD042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74" name="Text Box 1682">
          <a:extLst>
            <a:ext uri="{FF2B5EF4-FFF2-40B4-BE49-F238E27FC236}">
              <a16:creationId xmlns:a16="http://schemas.microsoft.com/office/drawing/2014/main" id="{C91387C2-30F0-4733-A09E-ECC95EE66E8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75" name="Text Box 1683">
          <a:extLst>
            <a:ext uri="{FF2B5EF4-FFF2-40B4-BE49-F238E27FC236}">
              <a16:creationId xmlns:a16="http://schemas.microsoft.com/office/drawing/2014/main" id="{2FEAA57B-A604-4826-85D7-71B73F9586B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76" name="Text Box 1682">
          <a:extLst>
            <a:ext uri="{FF2B5EF4-FFF2-40B4-BE49-F238E27FC236}">
              <a16:creationId xmlns:a16="http://schemas.microsoft.com/office/drawing/2014/main" id="{21BE6283-3FC2-4A1A-8F99-CF29600EF3E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77" name="Text Box 1683">
          <a:extLst>
            <a:ext uri="{FF2B5EF4-FFF2-40B4-BE49-F238E27FC236}">
              <a16:creationId xmlns:a16="http://schemas.microsoft.com/office/drawing/2014/main" id="{49F17CA1-59F5-4884-815D-2BB526FB2D4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78" name="Text Box 1682">
          <a:extLst>
            <a:ext uri="{FF2B5EF4-FFF2-40B4-BE49-F238E27FC236}">
              <a16:creationId xmlns:a16="http://schemas.microsoft.com/office/drawing/2014/main" id="{1C03D3ED-F1EB-4BB2-A01D-DA1EB32D302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79" name="Text Box 1683">
          <a:extLst>
            <a:ext uri="{FF2B5EF4-FFF2-40B4-BE49-F238E27FC236}">
              <a16:creationId xmlns:a16="http://schemas.microsoft.com/office/drawing/2014/main" id="{7C16F215-9968-4532-9B07-FCAFD10A697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80" name="Text Box 1682">
          <a:extLst>
            <a:ext uri="{FF2B5EF4-FFF2-40B4-BE49-F238E27FC236}">
              <a16:creationId xmlns:a16="http://schemas.microsoft.com/office/drawing/2014/main" id="{A86E22B9-17A5-4C92-AB0A-A06CF8E7918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81" name="Text Box 1683">
          <a:extLst>
            <a:ext uri="{FF2B5EF4-FFF2-40B4-BE49-F238E27FC236}">
              <a16:creationId xmlns:a16="http://schemas.microsoft.com/office/drawing/2014/main" id="{62C5DDFF-F798-4F46-8BA9-C408760E7A5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82" name="Text Box 1682">
          <a:extLst>
            <a:ext uri="{FF2B5EF4-FFF2-40B4-BE49-F238E27FC236}">
              <a16:creationId xmlns:a16="http://schemas.microsoft.com/office/drawing/2014/main" id="{17CD221F-35D9-4284-A5BE-B80FFCC17BD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83" name="Text Box 1683">
          <a:extLst>
            <a:ext uri="{FF2B5EF4-FFF2-40B4-BE49-F238E27FC236}">
              <a16:creationId xmlns:a16="http://schemas.microsoft.com/office/drawing/2014/main" id="{24484C54-EA47-44EE-8C18-0696E366216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84" name="Text Box 1682">
          <a:extLst>
            <a:ext uri="{FF2B5EF4-FFF2-40B4-BE49-F238E27FC236}">
              <a16:creationId xmlns:a16="http://schemas.microsoft.com/office/drawing/2014/main" id="{7488A2AB-E961-4817-96CA-604DDEA7AE2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85" name="Text Box 1683">
          <a:extLst>
            <a:ext uri="{FF2B5EF4-FFF2-40B4-BE49-F238E27FC236}">
              <a16:creationId xmlns:a16="http://schemas.microsoft.com/office/drawing/2014/main" id="{BE345442-0946-473C-A691-3A795139862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86" name="Text Box 1682">
          <a:extLst>
            <a:ext uri="{FF2B5EF4-FFF2-40B4-BE49-F238E27FC236}">
              <a16:creationId xmlns:a16="http://schemas.microsoft.com/office/drawing/2014/main" id="{FDDC4FA2-E0B4-41FB-A1D0-0C607238B80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87" name="Text Box 1683">
          <a:extLst>
            <a:ext uri="{FF2B5EF4-FFF2-40B4-BE49-F238E27FC236}">
              <a16:creationId xmlns:a16="http://schemas.microsoft.com/office/drawing/2014/main" id="{B3C12A78-5F1A-44B5-A130-596D97820E5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88" name="Text Box 1682">
          <a:extLst>
            <a:ext uri="{FF2B5EF4-FFF2-40B4-BE49-F238E27FC236}">
              <a16:creationId xmlns:a16="http://schemas.microsoft.com/office/drawing/2014/main" id="{4F1F450E-6DB1-44CC-960A-F2598D9A4F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89" name="Text Box 1683">
          <a:extLst>
            <a:ext uri="{FF2B5EF4-FFF2-40B4-BE49-F238E27FC236}">
              <a16:creationId xmlns:a16="http://schemas.microsoft.com/office/drawing/2014/main" id="{04526404-26AC-4D1D-922B-5EAF06D7D66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90" name="Text Box 1682">
          <a:extLst>
            <a:ext uri="{FF2B5EF4-FFF2-40B4-BE49-F238E27FC236}">
              <a16:creationId xmlns:a16="http://schemas.microsoft.com/office/drawing/2014/main" id="{BE6F0547-7D2B-4E0A-983B-3BF2A1F2FCD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91" name="Text Box 1683">
          <a:extLst>
            <a:ext uri="{FF2B5EF4-FFF2-40B4-BE49-F238E27FC236}">
              <a16:creationId xmlns:a16="http://schemas.microsoft.com/office/drawing/2014/main" id="{F3BC54F8-8FFE-48AA-9423-5350B1C15D6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92" name="Text Box 1682">
          <a:extLst>
            <a:ext uri="{FF2B5EF4-FFF2-40B4-BE49-F238E27FC236}">
              <a16:creationId xmlns:a16="http://schemas.microsoft.com/office/drawing/2014/main" id="{08855A74-E801-41EC-965A-E43E0FE1270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93" name="Text Box 1683">
          <a:extLst>
            <a:ext uri="{FF2B5EF4-FFF2-40B4-BE49-F238E27FC236}">
              <a16:creationId xmlns:a16="http://schemas.microsoft.com/office/drawing/2014/main" id="{CCE43333-AA29-4189-B102-DF88B184DD8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94" name="Text Box 1682">
          <a:extLst>
            <a:ext uri="{FF2B5EF4-FFF2-40B4-BE49-F238E27FC236}">
              <a16:creationId xmlns:a16="http://schemas.microsoft.com/office/drawing/2014/main" id="{41C711DE-08F5-410D-8300-8E8AD0E433B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95" name="Text Box 1683">
          <a:extLst>
            <a:ext uri="{FF2B5EF4-FFF2-40B4-BE49-F238E27FC236}">
              <a16:creationId xmlns:a16="http://schemas.microsoft.com/office/drawing/2014/main" id="{04C5D68D-95DC-4F8E-9FD2-027D004DA66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96" name="Text Box 1682">
          <a:extLst>
            <a:ext uri="{FF2B5EF4-FFF2-40B4-BE49-F238E27FC236}">
              <a16:creationId xmlns:a16="http://schemas.microsoft.com/office/drawing/2014/main" id="{759894BC-D415-4152-9091-1D4962FF03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97" name="Text Box 1683">
          <a:extLst>
            <a:ext uri="{FF2B5EF4-FFF2-40B4-BE49-F238E27FC236}">
              <a16:creationId xmlns:a16="http://schemas.microsoft.com/office/drawing/2014/main" id="{F7C7E97B-6241-47B0-B23A-76B266B982B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98" name="Text Box 1682">
          <a:extLst>
            <a:ext uri="{FF2B5EF4-FFF2-40B4-BE49-F238E27FC236}">
              <a16:creationId xmlns:a16="http://schemas.microsoft.com/office/drawing/2014/main" id="{B0214824-5CFA-4E90-9932-7F1B9F73AD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99" name="Text Box 1683">
          <a:extLst>
            <a:ext uri="{FF2B5EF4-FFF2-40B4-BE49-F238E27FC236}">
              <a16:creationId xmlns:a16="http://schemas.microsoft.com/office/drawing/2014/main" id="{ACF0BDAB-CA30-43D4-ACDD-087E276347E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100" name="TextBox 99">
          <a:extLst>
            <a:ext uri="{FF2B5EF4-FFF2-40B4-BE49-F238E27FC236}">
              <a16:creationId xmlns:a16="http://schemas.microsoft.com/office/drawing/2014/main" id="{8E69F1B0-E3CB-4374-AC59-679253DA844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101" name="TextBox 100">
          <a:extLst>
            <a:ext uri="{FF2B5EF4-FFF2-40B4-BE49-F238E27FC236}">
              <a16:creationId xmlns:a16="http://schemas.microsoft.com/office/drawing/2014/main" id="{38A29AA4-A77E-43C1-B497-E34C7F65E1F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102" name="TextBox 101">
          <a:extLst>
            <a:ext uri="{FF2B5EF4-FFF2-40B4-BE49-F238E27FC236}">
              <a16:creationId xmlns:a16="http://schemas.microsoft.com/office/drawing/2014/main" id="{BE050766-B608-478E-BEED-556D855B212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103" name="TextBox 102">
          <a:extLst>
            <a:ext uri="{FF2B5EF4-FFF2-40B4-BE49-F238E27FC236}">
              <a16:creationId xmlns:a16="http://schemas.microsoft.com/office/drawing/2014/main" id="{3CDB23E6-F96F-4322-A230-1CB1A70854F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04" name="Text Box 1682">
          <a:extLst>
            <a:ext uri="{FF2B5EF4-FFF2-40B4-BE49-F238E27FC236}">
              <a16:creationId xmlns:a16="http://schemas.microsoft.com/office/drawing/2014/main" id="{07AF1BC6-79D5-410D-9C7D-574BBCC27AF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05" name="Text Box 1683">
          <a:extLst>
            <a:ext uri="{FF2B5EF4-FFF2-40B4-BE49-F238E27FC236}">
              <a16:creationId xmlns:a16="http://schemas.microsoft.com/office/drawing/2014/main" id="{A5CDA799-627B-4D0E-9691-5EC1D4483D3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06" name="TextBox 105">
          <a:extLst>
            <a:ext uri="{FF2B5EF4-FFF2-40B4-BE49-F238E27FC236}">
              <a16:creationId xmlns:a16="http://schemas.microsoft.com/office/drawing/2014/main" id="{B03B3BD4-1FD2-4E6A-B4BE-29A8E63C870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07" name="TextBox 106">
          <a:extLst>
            <a:ext uri="{FF2B5EF4-FFF2-40B4-BE49-F238E27FC236}">
              <a16:creationId xmlns:a16="http://schemas.microsoft.com/office/drawing/2014/main" id="{57E23656-3EAC-4A7A-9CF0-0B7AE6E5710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7663" cy="274009"/>
    <xdr:sp macro="" textlink="">
      <xdr:nvSpPr>
        <xdr:cNvPr id="108" name="TextBox 107">
          <a:extLst>
            <a:ext uri="{FF2B5EF4-FFF2-40B4-BE49-F238E27FC236}">
              <a16:creationId xmlns:a16="http://schemas.microsoft.com/office/drawing/2014/main" id="{8D7BCFED-B997-4522-8CF7-25C6FC971034}"/>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09" name="TextBox 2">
          <a:extLst>
            <a:ext uri="{FF2B5EF4-FFF2-40B4-BE49-F238E27FC236}">
              <a16:creationId xmlns:a16="http://schemas.microsoft.com/office/drawing/2014/main" id="{656EA68E-D838-433F-8190-034F7BD3C6ED}"/>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0" name="TextBox 109">
          <a:extLst>
            <a:ext uri="{FF2B5EF4-FFF2-40B4-BE49-F238E27FC236}">
              <a16:creationId xmlns:a16="http://schemas.microsoft.com/office/drawing/2014/main" id="{E064CC43-2528-4F1E-AC33-3A32C1C458CF}"/>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1" name="TextBox 110">
          <a:extLst>
            <a:ext uri="{FF2B5EF4-FFF2-40B4-BE49-F238E27FC236}">
              <a16:creationId xmlns:a16="http://schemas.microsoft.com/office/drawing/2014/main" id="{E828B9AA-326B-44BC-9B1A-A6977A1B7EEB}"/>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2" name="TextBox 111">
          <a:extLst>
            <a:ext uri="{FF2B5EF4-FFF2-40B4-BE49-F238E27FC236}">
              <a16:creationId xmlns:a16="http://schemas.microsoft.com/office/drawing/2014/main" id="{DF9A942F-F441-46D2-8219-17E84387B53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3" name="TextBox 112">
          <a:extLst>
            <a:ext uri="{FF2B5EF4-FFF2-40B4-BE49-F238E27FC236}">
              <a16:creationId xmlns:a16="http://schemas.microsoft.com/office/drawing/2014/main" id="{F3EE084D-17B5-40B5-903A-B38D59EE47C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7663" cy="274009"/>
    <xdr:sp macro="" textlink="">
      <xdr:nvSpPr>
        <xdr:cNvPr id="114" name="TextBox 113">
          <a:extLst>
            <a:ext uri="{FF2B5EF4-FFF2-40B4-BE49-F238E27FC236}">
              <a16:creationId xmlns:a16="http://schemas.microsoft.com/office/drawing/2014/main" id="{98B4F21E-7AC5-4912-BD83-719FAB6BBB65}"/>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15" name="TextBox 2">
          <a:extLst>
            <a:ext uri="{FF2B5EF4-FFF2-40B4-BE49-F238E27FC236}">
              <a16:creationId xmlns:a16="http://schemas.microsoft.com/office/drawing/2014/main" id="{626140C1-6B15-425B-8AAA-EF2C71B14A5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6" name="TextBox 115">
          <a:extLst>
            <a:ext uri="{FF2B5EF4-FFF2-40B4-BE49-F238E27FC236}">
              <a16:creationId xmlns:a16="http://schemas.microsoft.com/office/drawing/2014/main" id="{2AD9351A-E6F8-41B7-821C-5B46FD6804E8}"/>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17" name="TextBox 116">
          <a:extLst>
            <a:ext uri="{FF2B5EF4-FFF2-40B4-BE49-F238E27FC236}">
              <a16:creationId xmlns:a16="http://schemas.microsoft.com/office/drawing/2014/main" id="{3A278BF6-A9F0-4571-A4B1-99E9B98CC49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18" name="TextBox 117">
          <a:extLst>
            <a:ext uri="{FF2B5EF4-FFF2-40B4-BE49-F238E27FC236}">
              <a16:creationId xmlns:a16="http://schemas.microsoft.com/office/drawing/2014/main" id="{AF1B6E62-DF24-4EFB-A83F-0EF70A146C84}"/>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19" name="TextBox 2">
          <a:extLst>
            <a:ext uri="{FF2B5EF4-FFF2-40B4-BE49-F238E27FC236}">
              <a16:creationId xmlns:a16="http://schemas.microsoft.com/office/drawing/2014/main" id="{EDF7FAB7-27FD-4830-9CC4-0FF60936BE48}"/>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0" name="TextBox 119">
          <a:extLst>
            <a:ext uri="{FF2B5EF4-FFF2-40B4-BE49-F238E27FC236}">
              <a16:creationId xmlns:a16="http://schemas.microsoft.com/office/drawing/2014/main" id="{ACB3BF68-2D76-4E52-A5EC-7114656DB5C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1" name="TextBox 120">
          <a:extLst>
            <a:ext uri="{FF2B5EF4-FFF2-40B4-BE49-F238E27FC236}">
              <a16:creationId xmlns:a16="http://schemas.microsoft.com/office/drawing/2014/main" id="{73E9603B-6F49-49EB-8DD3-837D9775F98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22" name="TextBox 121">
          <a:extLst>
            <a:ext uri="{FF2B5EF4-FFF2-40B4-BE49-F238E27FC236}">
              <a16:creationId xmlns:a16="http://schemas.microsoft.com/office/drawing/2014/main" id="{562295E8-EA01-4C23-84C1-DADAFA91A684}"/>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23" name="TextBox 2">
          <a:extLst>
            <a:ext uri="{FF2B5EF4-FFF2-40B4-BE49-F238E27FC236}">
              <a16:creationId xmlns:a16="http://schemas.microsoft.com/office/drawing/2014/main" id="{50E510DF-84E0-4A1D-8966-6E4BB6C3629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4" name="TextBox 123">
          <a:extLst>
            <a:ext uri="{FF2B5EF4-FFF2-40B4-BE49-F238E27FC236}">
              <a16:creationId xmlns:a16="http://schemas.microsoft.com/office/drawing/2014/main" id="{F5F154DB-1B2B-4CD6-8D4F-CB6FB57749DF}"/>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5" name="TextBox 124">
          <a:extLst>
            <a:ext uri="{FF2B5EF4-FFF2-40B4-BE49-F238E27FC236}">
              <a16:creationId xmlns:a16="http://schemas.microsoft.com/office/drawing/2014/main" id="{A620CEB4-617A-4C08-A632-C5306B4E354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26" name="TextBox 125">
          <a:extLst>
            <a:ext uri="{FF2B5EF4-FFF2-40B4-BE49-F238E27FC236}">
              <a16:creationId xmlns:a16="http://schemas.microsoft.com/office/drawing/2014/main" id="{9943B43D-4653-4B9F-8494-BC32F44AEB87}"/>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27" name="TextBox 2">
          <a:extLst>
            <a:ext uri="{FF2B5EF4-FFF2-40B4-BE49-F238E27FC236}">
              <a16:creationId xmlns:a16="http://schemas.microsoft.com/office/drawing/2014/main" id="{A188A296-FE61-4D84-8378-657A1E313146}"/>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8" name="TextBox 127">
          <a:extLst>
            <a:ext uri="{FF2B5EF4-FFF2-40B4-BE49-F238E27FC236}">
              <a16:creationId xmlns:a16="http://schemas.microsoft.com/office/drawing/2014/main" id="{869BF4D1-46B4-4FD7-A5F3-157E50B842E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29" name="TextBox 128">
          <a:extLst>
            <a:ext uri="{FF2B5EF4-FFF2-40B4-BE49-F238E27FC236}">
              <a16:creationId xmlns:a16="http://schemas.microsoft.com/office/drawing/2014/main" id="{F0E28A9E-90D0-4134-A23B-C76D11F7001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30" name="TextBox 129">
          <a:extLst>
            <a:ext uri="{FF2B5EF4-FFF2-40B4-BE49-F238E27FC236}">
              <a16:creationId xmlns:a16="http://schemas.microsoft.com/office/drawing/2014/main" id="{6DBB5635-3DBB-4FF6-ADAA-4FA43AF71D6F}"/>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31" name="TextBox 2">
          <a:extLst>
            <a:ext uri="{FF2B5EF4-FFF2-40B4-BE49-F238E27FC236}">
              <a16:creationId xmlns:a16="http://schemas.microsoft.com/office/drawing/2014/main" id="{775A32FA-DDBE-432E-87EC-2F37F348598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32" name="TextBox 131">
          <a:extLst>
            <a:ext uri="{FF2B5EF4-FFF2-40B4-BE49-F238E27FC236}">
              <a16:creationId xmlns:a16="http://schemas.microsoft.com/office/drawing/2014/main" id="{B19E12A2-AD44-446C-8B65-F0C3452539B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33" name="TextBox 132">
          <a:extLst>
            <a:ext uri="{FF2B5EF4-FFF2-40B4-BE49-F238E27FC236}">
              <a16:creationId xmlns:a16="http://schemas.microsoft.com/office/drawing/2014/main" id="{FB0AEF9D-6768-4D3A-8ED8-509706C0DBE1}"/>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34" name="TextBox 133">
          <a:extLst>
            <a:ext uri="{FF2B5EF4-FFF2-40B4-BE49-F238E27FC236}">
              <a16:creationId xmlns:a16="http://schemas.microsoft.com/office/drawing/2014/main" id="{9DDCA247-267A-4EAE-BAB8-625AC34A8417}"/>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35" name="TextBox 2">
          <a:extLst>
            <a:ext uri="{FF2B5EF4-FFF2-40B4-BE49-F238E27FC236}">
              <a16:creationId xmlns:a16="http://schemas.microsoft.com/office/drawing/2014/main" id="{46AEA8C8-339E-415B-884F-F898E78CB2A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136" name="TextBox 135">
          <a:extLst>
            <a:ext uri="{FF2B5EF4-FFF2-40B4-BE49-F238E27FC236}">
              <a16:creationId xmlns:a16="http://schemas.microsoft.com/office/drawing/2014/main" id="{89D2A9C7-2D4D-43F0-9D24-D39E48F51390}"/>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137" name="TextBox 136">
          <a:extLst>
            <a:ext uri="{FF2B5EF4-FFF2-40B4-BE49-F238E27FC236}">
              <a16:creationId xmlns:a16="http://schemas.microsoft.com/office/drawing/2014/main" id="{5C45F6B1-8AAA-4D15-A4D5-0A7C1A8D7193}"/>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138" name="TextBox 137">
          <a:extLst>
            <a:ext uri="{FF2B5EF4-FFF2-40B4-BE49-F238E27FC236}">
              <a16:creationId xmlns:a16="http://schemas.microsoft.com/office/drawing/2014/main" id="{060E273F-9F63-4CB7-94F8-97B3A20281F5}"/>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474586</xdr:colOff>
      <xdr:row>274</xdr:row>
      <xdr:rowOff>0</xdr:rowOff>
    </xdr:from>
    <xdr:ext cx="207822" cy="264560"/>
    <xdr:sp macro="" textlink="">
      <xdr:nvSpPr>
        <xdr:cNvPr id="139" name="TextBox 138">
          <a:extLst>
            <a:ext uri="{FF2B5EF4-FFF2-40B4-BE49-F238E27FC236}">
              <a16:creationId xmlns:a16="http://schemas.microsoft.com/office/drawing/2014/main" id="{54FA3500-057C-4684-A5BB-D580D860A853}"/>
            </a:ext>
          </a:extLst>
        </xdr:cNvPr>
        <xdr:cNvSpPr txBox="1"/>
      </xdr:nvSpPr>
      <xdr:spPr>
        <a:xfrm>
          <a:off x="598956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0" name="Text Box 1682">
          <a:extLst>
            <a:ext uri="{FF2B5EF4-FFF2-40B4-BE49-F238E27FC236}">
              <a16:creationId xmlns:a16="http://schemas.microsoft.com/office/drawing/2014/main" id="{9C441C82-0C9F-423E-A578-D1F7D10F0EA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41" name="Text Box 1683">
          <a:extLst>
            <a:ext uri="{FF2B5EF4-FFF2-40B4-BE49-F238E27FC236}">
              <a16:creationId xmlns:a16="http://schemas.microsoft.com/office/drawing/2014/main" id="{832A1E74-9663-431F-A8A4-1F4FA0DB710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2" name="Text Box 1682">
          <a:extLst>
            <a:ext uri="{FF2B5EF4-FFF2-40B4-BE49-F238E27FC236}">
              <a16:creationId xmlns:a16="http://schemas.microsoft.com/office/drawing/2014/main" id="{FDFCA8DD-249A-4618-84BF-F52D2F2F085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3" name="Text Box 1682">
          <a:extLst>
            <a:ext uri="{FF2B5EF4-FFF2-40B4-BE49-F238E27FC236}">
              <a16:creationId xmlns:a16="http://schemas.microsoft.com/office/drawing/2014/main" id="{C00D15D2-FBEE-4761-BB31-D2EFC80851D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44" name="Text Box 1683">
          <a:extLst>
            <a:ext uri="{FF2B5EF4-FFF2-40B4-BE49-F238E27FC236}">
              <a16:creationId xmlns:a16="http://schemas.microsoft.com/office/drawing/2014/main" id="{78D3CFA7-2B05-4819-AD09-6510F3D6366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5" name="Text Box 1682">
          <a:extLst>
            <a:ext uri="{FF2B5EF4-FFF2-40B4-BE49-F238E27FC236}">
              <a16:creationId xmlns:a16="http://schemas.microsoft.com/office/drawing/2014/main" id="{30861BEF-97EC-47C3-9E96-7AEF6FB3D31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46" name="Text Box 1683">
          <a:extLst>
            <a:ext uri="{FF2B5EF4-FFF2-40B4-BE49-F238E27FC236}">
              <a16:creationId xmlns:a16="http://schemas.microsoft.com/office/drawing/2014/main" id="{7E111D7B-B183-460B-A2DD-25D7EBB9B87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47" name="Text Box 1682">
          <a:extLst>
            <a:ext uri="{FF2B5EF4-FFF2-40B4-BE49-F238E27FC236}">
              <a16:creationId xmlns:a16="http://schemas.microsoft.com/office/drawing/2014/main" id="{A7D608E6-608D-4C84-BB90-6659331924D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48" name="TextBox 147">
          <a:extLst>
            <a:ext uri="{FF2B5EF4-FFF2-40B4-BE49-F238E27FC236}">
              <a16:creationId xmlns:a16="http://schemas.microsoft.com/office/drawing/2014/main" id="{5E264F05-0614-4D4E-ACDF-6424853CE92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49" name="TextBox 148">
          <a:extLst>
            <a:ext uri="{FF2B5EF4-FFF2-40B4-BE49-F238E27FC236}">
              <a16:creationId xmlns:a16="http://schemas.microsoft.com/office/drawing/2014/main" id="{CA08B2BB-F06F-4A8C-932A-A5EA3661096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50" name="TextBox 149">
          <a:extLst>
            <a:ext uri="{FF2B5EF4-FFF2-40B4-BE49-F238E27FC236}">
              <a16:creationId xmlns:a16="http://schemas.microsoft.com/office/drawing/2014/main" id="{6F05B043-6116-41A6-B882-07230FAA5273}"/>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51" name="TextBox 2">
          <a:extLst>
            <a:ext uri="{FF2B5EF4-FFF2-40B4-BE49-F238E27FC236}">
              <a16:creationId xmlns:a16="http://schemas.microsoft.com/office/drawing/2014/main" id="{5E550452-182A-493D-AB3B-41AF130CBCC7}"/>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2" name="TextBox 151">
          <a:extLst>
            <a:ext uri="{FF2B5EF4-FFF2-40B4-BE49-F238E27FC236}">
              <a16:creationId xmlns:a16="http://schemas.microsoft.com/office/drawing/2014/main" id="{8BDC2CF4-CD37-42C0-97B8-A0362AEAF1F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3" name="TextBox 152">
          <a:extLst>
            <a:ext uri="{FF2B5EF4-FFF2-40B4-BE49-F238E27FC236}">
              <a16:creationId xmlns:a16="http://schemas.microsoft.com/office/drawing/2014/main" id="{628B66C3-22C2-43B9-84FE-BCBFF6B439F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54" name="TextBox 153">
          <a:extLst>
            <a:ext uri="{FF2B5EF4-FFF2-40B4-BE49-F238E27FC236}">
              <a16:creationId xmlns:a16="http://schemas.microsoft.com/office/drawing/2014/main" id="{76F5AEC2-4631-4F2A-96D1-438D423646A8}"/>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55" name="TextBox 2">
          <a:extLst>
            <a:ext uri="{FF2B5EF4-FFF2-40B4-BE49-F238E27FC236}">
              <a16:creationId xmlns:a16="http://schemas.microsoft.com/office/drawing/2014/main" id="{370EB6FB-4741-4277-842C-584E5AF5FA35}"/>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6" name="TextBox 155">
          <a:extLst>
            <a:ext uri="{FF2B5EF4-FFF2-40B4-BE49-F238E27FC236}">
              <a16:creationId xmlns:a16="http://schemas.microsoft.com/office/drawing/2014/main" id="{B3895AD7-331A-4A15-A96B-94F5A3E2CAF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7" name="TextBox 156">
          <a:extLst>
            <a:ext uri="{FF2B5EF4-FFF2-40B4-BE49-F238E27FC236}">
              <a16:creationId xmlns:a16="http://schemas.microsoft.com/office/drawing/2014/main" id="{86D44789-D976-419A-A9E7-38B4AEAAC1D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8" name="TextBox 157">
          <a:extLst>
            <a:ext uri="{FF2B5EF4-FFF2-40B4-BE49-F238E27FC236}">
              <a16:creationId xmlns:a16="http://schemas.microsoft.com/office/drawing/2014/main" id="{A206FE48-DFA8-4415-BA6F-09BCAABB9E7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159" name="TextBox 158">
          <a:extLst>
            <a:ext uri="{FF2B5EF4-FFF2-40B4-BE49-F238E27FC236}">
              <a16:creationId xmlns:a16="http://schemas.microsoft.com/office/drawing/2014/main" id="{C0835960-1564-41F3-924C-195EE83724A6}"/>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160" name="TextBox 159">
          <a:extLst>
            <a:ext uri="{FF2B5EF4-FFF2-40B4-BE49-F238E27FC236}">
              <a16:creationId xmlns:a16="http://schemas.microsoft.com/office/drawing/2014/main" id="{61C23548-6F38-408B-AF2B-B516D3267EBC}"/>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61" name="TextBox 2">
          <a:extLst>
            <a:ext uri="{FF2B5EF4-FFF2-40B4-BE49-F238E27FC236}">
              <a16:creationId xmlns:a16="http://schemas.microsoft.com/office/drawing/2014/main" id="{92F68B97-1F3B-460A-BCE0-6835A7EC552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2" name="Text Box 1682">
          <a:extLst>
            <a:ext uri="{FF2B5EF4-FFF2-40B4-BE49-F238E27FC236}">
              <a16:creationId xmlns:a16="http://schemas.microsoft.com/office/drawing/2014/main" id="{FF0223EF-3725-4128-8E7B-F29FFBC7840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3" name="Text Box 1682">
          <a:extLst>
            <a:ext uri="{FF2B5EF4-FFF2-40B4-BE49-F238E27FC236}">
              <a16:creationId xmlns:a16="http://schemas.microsoft.com/office/drawing/2014/main" id="{A8B7C1D6-660C-4A53-8D24-09A0EDD2749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64" name="Text Box 1683">
          <a:extLst>
            <a:ext uri="{FF2B5EF4-FFF2-40B4-BE49-F238E27FC236}">
              <a16:creationId xmlns:a16="http://schemas.microsoft.com/office/drawing/2014/main" id="{3BAD91D1-2A26-4CB0-8A0C-885111B8185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5" name="Text Box 1682">
          <a:extLst>
            <a:ext uri="{FF2B5EF4-FFF2-40B4-BE49-F238E27FC236}">
              <a16:creationId xmlns:a16="http://schemas.microsoft.com/office/drawing/2014/main" id="{13E10BF6-5395-4EC9-AEA4-E3CAFDE3F3A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66" name="Text Box 1683">
          <a:extLst>
            <a:ext uri="{FF2B5EF4-FFF2-40B4-BE49-F238E27FC236}">
              <a16:creationId xmlns:a16="http://schemas.microsoft.com/office/drawing/2014/main" id="{B6920012-DD13-473E-BB7D-31EBDDFA5D8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7" name="Text Box 1682">
          <a:extLst>
            <a:ext uri="{FF2B5EF4-FFF2-40B4-BE49-F238E27FC236}">
              <a16:creationId xmlns:a16="http://schemas.microsoft.com/office/drawing/2014/main" id="{47681F1C-59B4-49E9-81A8-A09DAB51B7F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68" name="Text Box 1682">
          <a:extLst>
            <a:ext uri="{FF2B5EF4-FFF2-40B4-BE49-F238E27FC236}">
              <a16:creationId xmlns:a16="http://schemas.microsoft.com/office/drawing/2014/main" id="{B96A034E-6F48-47FE-B132-CB121448EAC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69" name="Text Box 1683">
          <a:extLst>
            <a:ext uri="{FF2B5EF4-FFF2-40B4-BE49-F238E27FC236}">
              <a16:creationId xmlns:a16="http://schemas.microsoft.com/office/drawing/2014/main" id="{EE491E6C-521F-47EB-8A55-DA28FBEFA6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70" name="Text Box 1682">
          <a:extLst>
            <a:ext uri="{FF2B5EF4-FFF2-40B4-BE49-F238E27FC236}">
              <a16:creationId xmlns:a16="http://schemas.microsoft.com/office/drawing/2014/main" id="{7B3A54D2-8105-46AD-BAA0-F87E0A1AF3F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1" name="Text Box 1683">
          <a:extLst>
            <a:ext uri="{FF2B5EF4-FFF2-40B4-BE49-F238E27FC236}">
              <a16:creationId xmlns:a16="http://schemas.microsoft.com/office/drawing/2014/main" id="{FC3A30C2-55AB-476D-8579-33F898480D0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72" name="Text Box 1682">
          <a:extLst>
            <a:ext uri="{FF2B5EF4-FFF2-40B4-BE49-F238E27FC236}">
              <a16:creationId xmlns:a16="http://schemas.microsoft.com/office/drawing/2014/main" id="{10C7394C-F93F-4DA5-AA8C-67FEA9D0B9B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3" name="Text Box 1683">
          <a:extLst>
            <a:ext uri="{FF2B5EF4-FFF2-40B4-BE49-F238E27FC236}">
              <a16:creationId xmlns:a16="http://schemas.microsoft.com/office/drawing/2014/main" id="{F144C614-6B92-4488-9AEB-690D77C13DF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74" name="Text Box 1682">
          <a:extLst>
            <a:ext uri="{FF2B5EF4-FFF2-40B4-BE49-F238E27FC236}">
              <a16:creationId xmlns:a16="http://schemas.microsoft.com/office/drawing/2014/main" id="{33611E4B-D072-4D84-B1B5-6B653E0AD42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5" name="Text Box 1683">
          <a:extLst>
            <a:ext uri="{FF2B5EF4-FFF2-40B4-BE49-F238E27FC236}">
              <a16:creationId xmlns:a16="http://schemas.microsoft.com/office/drawing/2014/main" id="{E118C665-5C4C-40B9-9D03-FFDEF3F0FA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76" name="Text Box 1682">
          <a:extLst>
            <a:ext uri="{FF2B5EF4-FFF2-40B4-BE49-F238E27FC236}">
              <a16:creationId xmlns:a16="http://schemas.microsoft.com/office/drawing/2014/main" id="{C6C6478F-347C-43BB-B794-DBF7F80961E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7" name="Text Box 1683">
          <a:extLst>
            <a:ext uri="{FF2B5EF4-FFF2-40B4-BE49-F238E27FC236}">
              <a16:creationId xmlns:a16="http://schemas.microsoft.com/office/drawing/2014/main" id="{10DFCF7D-3755-41D5-8F26-69996FF3F5C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178" name="Text Box 1682">
          <a:extLst>
            <a:ext uri="{FF2B5EF4-FFF2-40B4-BE49-F238E27FC236}">
              <a16:creationId xmlns:a16="http://schemas.microsoft.com/office/drawing/2014/main" id="{3DFB6162-10FA-4EF2-A16E-0E675753784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179" name="Text Box 1683">
          <a:extLst>
            <a:ext uri="{FF2B5EF4-FFF2-40B4-BE49-F238E27FC236}">
              <a16:creationId xmlns:a16="http://schemas.microsoft.com/office/drawing/2014/main" id="{B3B6B87B-FD49-405E-B799-939EB2F27CD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0" name="TextBox 179">
          <a:extLst>
            <a:ext uri="{FF2B5EF4-FFF2-40B4-BE49-F238E27FC236}">
              <a16:creationId xmlns:a16="http://schemas.microsoft.com/office/drawing/2014/main" id="{DF813463-C38D-421A-8577-85010A2A8963}"/>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1" name="TextBox 180">
          <a:extLst>
            <a:ext uri="{FF2B5EF4-FFF2-40B4-BE49-F238E27FC236}">
              <a16:creationId xmlns:a16="http://schemas.microsoft.com/office/drawing/2014/main" id="{2042CF30-7125-4287-AC6D-FFD8AC64A9B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182" name="TextBox 181">
          <a:extLst>
            <a:ext uri="{FF2B5EF4-FFF2-40B4-BE49-F238E27FC236}">
              <a16:creationId xmlns:a16="http://schemas.microsoft.com/office/drawing/2014/main" id="{58CAB556-B635-468B-9D1E-80E15B4D9259}"/>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83" name="TextBox 2">
          <a:extLst>
            <a:ext uri="{FF2B5EF4-FFF2-40B4-BE49-F238E27FC236}">
              <a16:creationId xmlns:a16="http://schemas.microsoft.com/office/drawing/2014/main" id="{74B11063-F919-4427-8C1C-66F1F3F1F79F}"/>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4" name="TextBox 183">
          <a:extLst>
            <a:ext uri="{FF2B5EF4-FFF2-40B4-BE49-F238E27FC236}">
              <a16:creationId xmlns:a16="http://schemas.microsoft.com/office/drawing/2014/main" id="{D8C67B2E-BDD0-40B4-8DDA-848563FE448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5" name="TextBox 184">
          <a:extLst>
            <a:ext uri="{FF2B5EF4-FFF2-40B4-BE49-F238E27FC236}">
              <a16:creationId xmlns:a16="http://schemas.microsoft.com/office/drawing/2014/main" id="{4EE0B0C9-3256-4C46-95EE-BEAC4506553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186" name="TextBox 185">
          <a:extLst>
            <a:ext uri="{FF2B5EF4-FFF2-40B4-BE49-F238E27FC236}">
              <a16:creationId xmlns:a16="http://schemas.microsoft.com/office/drawing/2014/main" id="{89A3B6FE-8F27-4ECF-BCC8-C271DCEE51F9}"/>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87" name="TextBox 2">
          <a:extLst>
            <a:ext uri="{FF2B5EF4-FFF2-40B4-BE49-F238E27FC236}">
              <a16:creationId xmlns:a16="http://schemas.microsoft.com/office/drawing/2014/main" id="{ADEF3A61-2A4F-4F24-8CE8-05136A38542B}"/>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8" name="TextBox 187">
          <a:extLst>
            <a:ext uri="{FF2B5EF4-FFF2-40B4-BE49-F238E27FC236}">
              <a16:creationId xmlns:a16="http://schemas.microsoft.com/office/drawing/2014/main" id="{5D37C2CD-0BF1-41ED-AB77-22C4EDF1EFD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89" name="TextBox 188">
          <a:extLst>
            <a:ext uri="{FF2B5EF4-FFF2-40B4-BE49-F238E27FC236}">
              <a16:creationId xmlns:a16="http://schemas.microsoft.com/office/drawing/2014/main" id="{8BD1EA91-AF06-48FA-BB66-D54AFE35653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190" name="TextBox 189">
          <a:extLst>
            <a:ext uri="{FF2B5EF4-FFF2-40B4-BE49-F238E27FC236}">
              <a16:creationId xmlns:a16="http://schemas.microsoft.com/office/drawing/2014/main" id="{81A2A2EF-E956-4E23-BF8B-599A203DF93E}"/>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91" name="TextBox 2">
          <a:extLst>
            <a:ext uri="{FF2B5EF4-FFF2-40B4-BE49-F238E27FC236}">
              <a16:creationId xmlns:a16="http://schemas.microsoft.com/office/drawing/2014/main" id="{564089C2-F309-408B-87B6-58FA348AD4F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92" name="TextBox 191">
          <a:extLst>
            <a:ext uri="{FF2B5EF4-FFF2-40B4-BE49-F238E27FC236}">
              <a16:creationId xmlns:a16="http://schemas.microsoft.com/office/drawing/2014/main" id="{14AC5053-A3A2-4BD9-9D90-B0EC458A5FB2}"/>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93" name="TextBox 192">
          <a:extLst>
            <a:ext uri="{FF2B5EF4-FFF2-40B4-BE49-F238E27FC236}">
              <a16:creationId xmlns:a16="http://schemas.microsoft.com/office/drawing/2014/main" id="{B9D22A29-F803-452D-88D4-595E28A5BC4C}"/>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194" name="TextBox 193">
          <a:extLst>
            <a:ext uri="{FF2B5EF4-FFF2-40B4-BE49-F238E27FC236}">
              <a16:creationId xmlns:a16="http://schemas.microsoft.com/office/drawing/2014/main" id="{0F406D9B-BB52-4C57-BA4F-6C64EAE46B78}"/>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95" name="TextBox 2">
          <a:extLst>
            <a:ext uri="{FF2B5EF4-FFF2-40B4-BE49-F238E27FC236}">
              <a16:creationId xmlns:a16="http://schemas.microsoft.com/office/drawing/2014/main" id="{EE600AF5-B956-4069-A03D-27019C4AD8E2}"/>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96" name="TextBox 195">
          <a:extLst>
            <a:ext uri="{FF2B5EF4-FFF2-40B4-BE49-F238E27FC236}">
              <a16:creationId xmlns:a16="http://schemas.microsoft.com/office/drawing/2014/main" id="{7C360F74-BEBA-4096-995E-C357733FAAA0}"/>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197" name="TextBox 196">
          <a:extLst>
            <a:ext uri="{FF2B5EF4-FFF2-40B4-BE49-F238E27FC236}">
              <a16:creationId xmlns:a16="http://schemas.microsoft.com/office/drawing/2014/main" id="{47A8AD2F-1FDA-4BD0-A116-F5B8221BB57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198" name="TextBox 197">
          <a:extLst>
            <a:ext uri="{FF2B5EF4-FFF2-40B4-BE49-F238E27FC236}">
              <a16:creationId xmlns:a16="http://schemas.microsoft.com/office/drawing/2014/main" id="{61281CD6-3350-4EB5-B728-AC87573F1496}"/>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199" name="TextBox 2">
          <a:extLst>
            <a:ext uri="{FF2B5EF4-FFF2-40B4-BE49-F238E27FC236}">
              <a16:creationId xmlns:a16="http://schemas.microsoft.com/office/drawing/2014/main" id="{234389EB-E9A0-4F68-BDC9-C1A7F6EB5A57}"/>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00" name="TextBox 199">
          <a:extLst>
            <a:ext uri="{FF2B5EF4-FFF2-40B4-BE49-F238E27FC236}">
              <a16:creationId xmlns:a16="http://schemas.microsoft.com/office/drawing/2014/main" id="{38C60775-421A-4A96-9BC6-5D21B18D094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01" name="TextBox 200">
          <a:extLst>
            <a:ext uri="{FF2B5EF4-FFF2-40B4-BE49-F238E27FC236}">
              <a16:creationId xmlns:a16="http://schemas.microsoft.com/office/drawing/2014/main" id="{6349D138-A803-43F8-B7CA-30A2AAC70958}"/>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02" name="TextBox 201">
          <a:extLst>
            <a:ext uri="{FF2B5EF4-FFF2-40B4-BE49-F238E27FC236}">
              <a16:creationId xmlns:a16="http://schemas.microsoft.com/office/drawing/2014/main" id="{8535DB6A-6FEA-491E-B0A2-594F2BB3215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03" name="TextBox 202">
          <a:extLst>
            <a:ext uri="{FF2B5EF4-FFF2-40B4-BE49-F238E27FC236}">
              <a16:creationId xmlns:a16="http://schemas.microsoft.com/office/drawing/2014/main" id="{CEF3D4B2-2238-443F-A95A-C36139A70FF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04" name="Text Box 1682">
          <a:extLst>
            <a:ext uri="{FF2B5EF4-FFF2-40B4-BE49-F238E27FC236}">
              <a16:creationId xmlns:a16="http://schemas.microsoft.com/office/drawing/2014/main" id="{17E006B0-13BF-4A4E-B48C-A891543DF84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05" name="Text Box 1683">
          <a:extLst>
            <a:ext uri="{FF2B5EF4-FFF2-40B4-BE49-F238E27FC236}">
              <a16:creationId xmlns:a16="http://schemas.microsoft.com/office/drawing/2014/main" id="{E023E6FD-6BD5-402F-85F9-48FE754305D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06" name="Text Box 1682">
          <a:extLst>
            <a:ext uri="{FF2B5EF4-FFF2-40B4-BE49-F238E27FC236}">
              <a16:creationId xmlns:a16="http://schemas.microsoft.com/office/drawing/2014/main" id="{717DC38A-7774-4295-B377-10E01501867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07" name="Text Box 1682">
          <a:extLst>
            <a:ext uri="{FF2B5EF4-FFF2-40B4-BE49-F238E27FC236}">
              <a16:creationId xmlns:a16="http://schemas.microsoft.com/office/drawing/2014/main" id="{AB1CC310-57E4-4C3A-9396-7F2F2E81C8E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08" name="Text Box 1683">
          <a:extLst>
            <a:ext uri="{FF2B5EF4-FFF2-40B4-BE49-F238E27FC236}">
              <a16:creationId xmlns:a16="http://schemas.microsoft.com/office/drawing/2014/main" id="{213463C3-5907-4BD6-9EE3-D96F833A970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09" name="Text Box 1682">
          <a:extLst>
            <a:ext uri="{FF2B5EF4-FFF2-40B4-BE49-F238E27FC236}">
              <a16:creationId xmlns:a16="http://schemas.microsoft.com/office/drawing/2014/main" id="{1E37C8A2-0523-4CB0-8535-F63A9777C8A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10" name="Text Box 1683">
          <a:extLst>
            <a:ext uri="{FF2B5EF4-FFF2-40B4-BE49-F238E27FC236}">
              <a16:creationId xmlns:a16="http://schemas.microsoft.com/office/drawing/2014/main" id="{47085BA0-7434-4EDC-A061-2CEC487B399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11" name="Text Box 1682">
          <a:extLst>
            <a:ext uri="{FF2B5EF4-FFF2-40B4-BE49-F238E27FC236}">
              <a16:creationId xmlns:a16="http://schemas.microsoft.com/office/drawing/2014/main" id="{F7B0413F-0F0F-4F12-B906-8DD829BEFE0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212" name="TextBox 211">
          <a:extLst>
            <a:ext uri="{FF2B5EF4-FFF2-40B4-BE49-F238E27FC236}">
              <a16:creationId xmlns:a16="http://schemas.microsoft.com/office/drawing/2014/main" id="{E12AD18D-2571-4BD7-B600-36043AD5A751}"/>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213" name="TextBox 212">
          <a:extLst>
            <a:ext uri="{FF2B5EF4-FFF2-40B4-BE49-F238E27FC236}">
              <a16:creationId xmlns:a16="http://schemas.microsoft.com/office/drawing/2014/main" id="{7438EA5C-54B8-4104-BDDF-D89C73A5DDA0}"/>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214" name="TextBox 213">
          <a:extLst>
            <a:ext uri="{FF2B5EF4-FFF2-40B4-BE49-F238E27FC236}">
              <a16:creationId xmlns:a16="http://schemas.microsoft.com/office/drawing/2014/main" id="{2E920727-F94B-4FD3-9928-95B403A4CBD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215" name="TextBox 2">
          <a:extLst>
            <a:ext uri="{FF2B5EF4-FFF2-40B4-BE49-F238E27FC236}">
              <a16:creationId xmlns:a16="http://schemas.microsoft.com/office/drawing/2014/main" id="{49151C2B-1837-4F03-AD8A-90864FA476A0}"/>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216" name="TextBox 215">
          <a:extLst>
            <a:ext uri="{FF2B5EF4-FFF2-40B4-BE49-F238E27FC236}">
              <a16:creationId xmlns:a16="http://schemas.microsoft.com/office/drawing/2014/main" id="{F7C3D897-0CA3-4A1E-B096-FCB64B12AF24}"/>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217" name="TextBox 216">
          <a:extLst>
            <a:ext uri="{FF2B5EF4-FFF2-40B4-BE49-F238E27FC236}">
              <a16:creationId xmlns:a16="http://schemas.microsoft.com/office/drawing/2014/main" id="{99562A02-D90E-4D01-B03D-5200B9DE3A97}"/>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218" name="TextBox 217">
          <a:extLst>
            <a:ext uri="{FF2B5EF4-FFF2-40B4-BE49-F238E27FC236}">
              <a16:creationId xmlns:a16="http://schemas.microsoft.com/office/drawing/2014/main" id="{FC349294-4C0E-4FF6-8301-FA2F8D30113B}"/>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219" name="TextBox 218">
          <a:extLst>
            <a:ext uri="{FF2B5EF4-FFF2-40B4-BE49-F238E27FC236}">
              <a16:creationId xmlns:a16="http://schemas.microsoft.com/office/drawing/2014/main" id="{D47624B3-4B18-4561-8C17-1D38E961B27B}"/>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20" name="Text Box 1682">
          <a:extLst>
            <a:ext uri="{FF2B5EF4-FFF2-40B4-BE49-F238E27FC236}">
              <a16:creationId xmlns:a16="http://schemas.microsoft.com/office/drawing/2014/main" id="{DF6F7280-126D-4D78-A012-572A8F05A8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21" name="Text Box 1682">
          <a:extLst>
            <a:ext uri="{FF2B5EF4-FFF2-40B4-BE49-F238E27FC236}">
              <a16:creationId xmlns:a16="http://schemas.microsoft.com/office/drawing/2014/main" id="{A9C66700-E35C-4BF8-AB6E-D9F3A6E6A39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22" name="Text Box 1683">
          <a:extLst>
            <a:ext uri="{FF2B5EF4-FFF2-40B4-BE49-F238E27FC236}">
              <a16:creationId xmlns:a16="http://schemas.microsoft.com/office/drawing/2014/main" id="{309B0158-F595-4C7F-B808-AE4C5A16AD1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223" name="TextBox 222">
          <a:extLst>
            <a:ext uri="{FF2B5EF4-FFF2-40B4-BE49-F238E27FC236}">
              <a16:creationId xmlns:a16="http://schemas.microsoft.com/office/drawing/2014/main" id="{848CBA90-39F7-4C5A-85F6-0AD9A6898CB7}"/>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224" name="TextBox 223">
          <a:extLst>
            <a:ext uri="{FF2B5EF4-FFF2-40B4-BE49-F238E27FC236}">
              <a16:creationId xmlns:a16="http://schemas.microsoft.com/office/drawing/2014/main" id="{4174A5E6-5D20-448E-B422-B708C7EE9335}"/>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25" name="TextBox 224">
          <a:extLst>
            <a:ext uri="{FF2B5EF4-FFF2-40B4-BE49-F238E27FC236}">
              <a16:creationId xmlns:a16="http://schemas.microsoft.com/office/drawing/2014/main" id="{C493F036-4E39-46CA-8913-9BBB2ADF04F2}"/>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26" name="TextBox 225">
          <a:extLst>
            <a:ext uri="{FF2B5EF4-FFF2-40B4-BE49-F238E27FC236}">
              <a16:creationId xmlns:a16="http://schemas.microsoft.com/office/drawing/2014/main" id="{D13DA86F-D093-48B1-B389-6DE64BA74637}"/>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27" name="TextBox 226">
          <a:extLst>
            <a:ext uri="{FF2B5EF4-FFF2-40B4-BE49-F238E27FC236}">
              <a16:creationId xmlns:a16="http://schemas.microsoft.com/office/drawing/2014/main" id="{FA880C3E-A8FF-4753-B3F4-8452212AC937}"/>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28" name="TextBox 227">
          <a:extLst>
            <a:ext uri="{FF2B5EF4-FFF2-40B4-BE49-F238E27FC236}">
              <a16:creationId xmlns:a16="http://schemas.microsoft.com/office/drawing/2014/main" id="{E73C74ED-5884-4BFB-8695-2DB05E91138A}"/>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29" name="TextBox 228">
          <a:extLst>
            <a:ext uri="{FF2B5EF4-FFF2-40B4-BE49-F238E27FC236}">
              <a16:creationId xmlns:a16="http://schemas.microsoft.com/office/drawing/2014/main" id="{DEB7F605-C0ED-4D8F-9BC3-9A244C0A6A96}"/>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470776</xdr:colOff>
      <xdr:row>274</xdr:row>
      <xdr:rowOff>0</xdr:rowOff>
    </xdr:from>
    <xdr:ext cx="207822" cy="264560"/>
    <xdr:sp macro="" textlink="">
      <xdr:nvSpPr>
        <xdr:cNvPr id="230" name="TextBox 229">
          <a:extLst>
            <a:ext uri="{FF2B5EF4-FFF2-40B4-BE49-F238E27FC236}">
              <a16:creationId xmlns:a16="http://schemas.microsoft.com/office/drawing/2014/main" id="{DDB418A4-8403-4F48-9FAB-60E9FB00C1CF}"/>
            </a:ext>
          </a:extLst>
        </xdr:cNvPr>
        <xdr:cNvSpPr txBox="1"/>
      </xdr:nvSpPr>
      <xdr:spPr>
        <a:xfrm>
          <a:off x="5985751" y="71713725"/>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31" name="Text Box 1682">
          <a:extLst>
            <a:ext uri="{FF2B5EF4-FFF2-40B4-BE49-F238E27FC236}">
              <a16:creationId xmlns:a16="http://schemas.microsoft.com/office/drawing/2014/main" id="{A1A4117E-2B71-473A-9714-8738F8F5851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32" name="Text Box 1683">
          <a:extLst>
            <a:ext uri="{FF2B5EF4-FFF2-40B4-BE49-F238E27FC236}">
              <a16:creationId xmlns:a16="http://schemas.microsoft.com/office/drawing/2014/main" id="{765C913A-AC24-45BC-B778-148E3254683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33" name="Text Box 1682">
          <a:extLst>
            <a:ext uri="{FF2B5EF4-FFF2-40B4-BE49-F238E27FC236}">
              <a16:creationId xmlns:a16="http://schemas.microsoft.com/office/drawing/2014/main" id="{195D54B5-04C3-436F-89D0-99CE7CA2AAE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34" name="Text Box 1683">
          <a:extLst>
            <a:ext uri="{FF2B5EF4-FFF2-40B4-BE49-F238E27FC236}">
              <a16:creationId xmlns:a16="http://schemas.microsoft.com/office/drawing/2014/main" id="{ACD7C58F-5322-48D7-B032-AAF3686F3E5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35" name="Text Box 1682">
          <a:extLst>
            <a:ext uri="{FF2B5EF4-FFF2-40B4-BE49-F238E27FC236}">
              <a16:creationId xmlns:a16="http://schemas.microsoft.com/office/drawing/2014/main" id="{30C1B264-E3B0-4FAA-BDAC-D348174862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36" name="Text Box 1683">
          <a:extLst>
            <a:ext uri="{FF2B5EF4-FFF2-40B4-BE49-F238E27FC236}">
              <a16:creationId xmlns:a16="http://schemas.microsoft.com/office/drawing/2014/main" id="{2C6889BD-E39D-48D6-A6BF-23D0E43FCBC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37" name="Text Box 1682">
          <a:extLst>
            <a:ext uri="{FF2B5EF4-FFF2-40B4-BE49-F238E27FC236}">
              <a16:creationId xmlns:a16="http://schemas.microsoft.com/office/drawing/2014/main" id="{C17F3A90-8C93-4278-9D75-4C29F54EEA9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38" name="Text Box 1683">
          <a:extLst>
            <a:ext uri="{FF2B5EF4-FFF2-40B4-BE49-F238E27FC236}">
              <a16:creationId xmlns:a16="http://schemas.microsoft.com/office/drawing/2014/main" id="{C8888FD5-948F-416F-940F-964B410290F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39" name="TextBox 238">
          <a:extLst>
            <a:ext uri="{FF2B5EF4-FFF2-40B4-BE49-F238E27FC236}">
              <a16:creationId xmlns:a16="http://schemas.microsoft.com/office/drawing/2014/main" id="{CD50B7AF-17FE-4E1D-B984-C6FA917CDAEE}"/>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0" name="TextBox 239">
          <a:extLst>
            <a:ext uri="{FF2B5EF4-FFF2-40B4-BE49-F238E27FC236}">
              <a16:creationId xmlns:a16="http://schemas.microsoft.com/office/drawing/2014/main" id="{902A0030-2E47-47A6-ACE1-18FB7FAF00A3}"/>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7663" cy="274009"/>
    <xdr:sp macro="" textlink="">
      <xdr:nvSpPr>
        <xdr:cNvPr id="241" name="TextBox 240">
          <a:extLst>
            <a:ext uri="{FF2B5EF4-FFF2-40B4-BE49-F238E27FC236}">
              <a16:creationId xmlns:a16="http://schemas.microsoft.com/office/drawing/2014/main" id="{97BFF62B-7A6A-479C-98F0-ACFA1A53B77B}"/>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242" name="TextBox 2">
          <a:extLst>
            <a:ext uri="{FF2B5EF4-FFF2-40B4-BE49-F238E27FC236}">
              <a16:creationId xmlns:a16="http://schemas.microsoft.com/office/drawing/2014/main" id="{19999758-15F1-49ED-B161-84531407E51D}"/>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3" name="TextBox 242">
          <a:extLst>
            <a:ext uri="{FF2B5EF4-FFF2-40B4-BE49-F238E27FC236}">
              <a16:creationId xmlns:a16="http://schemas.microsoft.com/office/drawing/2014/main" id="{5ADAF1D1-8BA5-4C83-BE49-052447DACA04}"/>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4" name="TextBox 243">
          <a:extLst>
            <a:ext uri="{FF2B5EF4-FFF2-40B4-BE49-F238E27FC236}">
              <a16:creationId xmlns:a16="http://schemas.microsoft.com/office/drawing/2014/main" id="{42671FFD-617F-4144-BC91-D3AF5FAA8CE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5" name="TextBox 244">
          <a:extLst>
            <a:ext uri="{FF2B5EF4-FFF2-40B4-BE49-F238E27FC236}">
              <a16:creationId xmlns:a16="http://schemas.microsoft.com/office/drawing/2014/main" id="{F598D763-FC46-4FBD-B070-2B7B06DBF6FC}"/>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6" name="TextBox 245">
          <a:extLst>
            <a:ext uri="{FF2B5EF4-FFF2-40B4-BE49-F238E27FC236}">
              <a16:creationId xmlns:a16="http://schemas.microsoft.com/office/drawing/2014/main" id="{CACD663D-7440-45F4-8226-76CE2CB316D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7663" cy="274009"/>
    <xdr:sp macro="" textlink="">
      <xdr:nvSpPr>
        <xdr:cNvPr id="247" name="TextBox 246">
          <a:extLst>
            <a:ext uri="{FF2B5EF4-FFF2-40B4-BE49-F238E27FC236}">
              <a16:creationId xmlns:a16="http://schemas.microsoft.com/office/drawing/2014/main" id="{BFB8961F-AE3A-4482-AAFF-9885C2BA50B8}"/>
            </a:ext>
          </a:extLst>
        </xdr:cNvPr>
        <xdr:cNvSpPr txBox="1"/>
      </xdr:nvSpPr>
      <xdr:spPr>
        <a:xfrm>
          <a:off x="6833235" y="71713725"/>
          <a:ext cx="1876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248" name="TextBox 2">
          <a:extLst>
            <a:ext uri="{FF2B5EF4-FFF2-40B4-BE49-F238E27FC236}">
              <a16:creationId xmlns:a16="http://schemas.microsoft.com/office/drawing/2014/main" id="{4CE3CC8B-0785-4F16-BEFA-25ABFF978DEE}"/>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49" name="TextBox 248">
          <a:extLst>
            <a:ext uri="{FF2B5EF4-FFF2-40B4-BE49-F238E27FC236}">
              <a16:creationId xmlns:a16="http://schemas.microsoft.com/office/drawing/2014/main" id="{2B4DD0D1-5548-4C4E-B993-A39F376E2ED2}"/>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50" name="TextBox 249">
          <a:extLst>
            <a:ext uri="{FF2B5EF4-FFF2-40B4-BE49-F238E27FC236}">
              <a16:creationId xmlns:a16="http://schemas.microsoft.com/office/drawing/2014/main" id="{3C732C34-52B5-49A1-A3A5-6C810AC7E9A7}"/>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251" name="TextBox 250">
          <a:extLst>
            <a:ext uri="{FF2B5EF4-FFF2-40B4-BE49-F238E27FC236}">
              <a16:creationId xmlns:a16="http://schemas.microsoft.com/office/drawing/2014/main" id="{615D17CE-D260-4E72-AA3C-E4DC08A9A8EA}"/>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252" name="TextBox 2">
          <a:extLst>
            <a:ext uri="{FF2B5EF4-FFF2-40B4-BE49-F238E27FC236}">
              <a16:creationId xmlns:a16="http://schemas.microsoft.com/office/drawing/2014/main" id="{FC15FBD4-68D8-42A3-AE04-3EAE927785F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53" name="TextBox 252">
          <a:extLst>
            <a:ext uri="{FF2B5EF4-FFF2-40B4-BE49-F238E27FC236}">
              <a16:creationId xmlns:a16="http://schemas.microsoft.com/office/drawing/2014/main" id="{61878DC5-8033-4675-94A0-B2DEA7300E0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54" name="TextBox 253">
          <a:extLst>
            <a:ext uri="{FF2B5EF4-FFF2-40B4-BE49-F238E27FC236}">
              <a16:creationId xmlns:a16="http://schemas.microsoft.com/office/drawing/2014/main" id="{AB62CF8E-1F9A-434C-B6E7-9010518164FA}"/>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55" name="TextBox 254">
          <a:extLst>
            <a:ext uri="{FF2B5EF4-FFF2-40B4-BE49-F238E27FC236}">
              <a16:creationId xmlns:a16="http://schemas.microsoft.com/office/drawing/2014/main" id="{37E459C2-9FC6-4663-8492-9380AB71FAAD}"/>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397751</xdr:colOff>
      <xdr:row>274</xdr:row>
      <xdr:rowOff>0</xdr:rowOff>
    </xdr:from>
    <xdr:ext cx="184731" cy="264560"/>
    <xdr:sp macro="" textlink="">
      <xdr:nvSpPr>
        <xdr:cNvPr id="256" name="TextBox 255">
          <a:extLst>
            <a:ext uri="{FF2B5EF4-FFF2-40B4-BE49-F238E27FC236}">
              <a16:creationId xmlns:a16="http://schemas.microsoft.com/office/drawing/2014/main" id="{C45172C6-BE59-4A10-8D29-D092F2BFA889}"/>
            </a:ext>
          </a:extLst>
        </xdr:cNvPr>
        <xdr:cNvSpPr txBox="1"/>
      </xdr:nvSpPr>
      <xdr:spPr>
        <a:xfrm>
          <a:off x="5912726"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108585</xdr:colOff>
      <xdr:row>274</xdr:row>
      <xdr:rowOff>0</xdr:rowOff>
    </xdr:from>
    <xdr:ext cx="184731" cy="264560"/>
    <xdr:sp macro="" textlink="">
      <xdr:nvSpPr>
        <xdr:cNvPr id="257" name="TextBox 256">
          <a:extLst>
            <a:ext uri="{FF2B5EF4-FFF2-40B4-BE49-F238E27FC236}">
              <a16:creationId xmlns:a16="http://schemas.microsoft.com/office/drawing/2014/main" id="{08476F56-8D13-496D-9D7F-650209D0656D}"/>
            </a:ext>
          </a:extLst>
        </xdr:cNvPr>
        <xdr:cNvSpPr txBox="1"/>
      </xdr:nvSpPr>
      <xdr:spPr>
        <a:xfrm>
          <a:off x="6833235"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258" name="TextBox 2">
          <a:extLst>
            <a:ext uri="{FF2B5EF4-FFF2-40B4-BE49-F238E27FC236}">
              <a16:creationId xmlns:a16="http://schemas.microsoft.com/office/drawing/2014/main" id="{45CBC410-206A-442C-8606-1735B066879C}"/>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59" name="TextBox 258">
          <a:extLst>
            <a:ext uri="{FF2B5EF4-FFF2-40B4-BE49-F238E27FC236}">
              <a16:creationId xmlns:a16="http://schemas.microsoft.com/office/drawing/2014/main" id="{8035F323-E9FE-4A1E-8B2C-F15A5CA254EF}"/>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0" name="TextBox 259">
          <a:extLst>
            <a:ext uri="{FF2B5EF4-FFF2-40B4-BE49-F238E27FC236}">
              <a16:creationId xmlns:a16="http://schemas.microsoft.com/office/drawing/2014/main" id="{2B636D1E-2CC9-47B8-86C9-43C3C305C5EE}"/>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1" name="TextBox 260">
          <a:extLst>
            <a:ext uri="{FF2B5EF4-FFF2-40B4-BE49-F238E27FC236}">
              <a16:creationId xmlns:a16="http://schemas.microsoft.com/office/drawing/2014/main" id="{F4D22AF4-5C0E-48AA-8833-2760024ED540}"/>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2" name="TextBox 261">
          <a:extLst>
            <a:ext uri="{FF2B5EF4-FFF2-40B4-BE49-F238E27FC236}">
              <a16:creationId xmlns:a16="http://schemas.microsoft.com/office/drawing/2014/main" id="{1551E685-0C4A-45A5-897B-C54794DD6328}"/>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3" name="TextBox 262">
          <a:extLst>
            <a:ext uri="{FF2B5EF4-FFF2-40B4-BE49-F238E27FC236}">
              <a16:creationId xmlns:a16="http://schemas.microsoft.com/office/drawing/2014/main" id="{9712E775-2A84-4902-A7D4-040FDB8D3A83}"/>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4" name="TextBox 263">
          <a:extLst>
            <a:ext uri="{FF2B5EF4-FFF2-40B4-BE49-F238E27FC236}">
              <a16:creationId xmlns:a16="http://schemas.microsoft.com/office/drawing/2014/main" id="{279FCF8B-4396-414F-B139-572547DE102E}"/>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5" name="TextBox 264">
          <a:extLst>
            <a:ext uri="{FF2B5EF4-FFF2-40B4-BE49-F238E27FC236}">
              <a16:creationId xmlns:a16="http://schemas.microsoft.com/office/drawing/2014/main" id="{6934115D-E46B-4C87-8998-6CD10878BE9A}"/>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266" name="TextBox 265">
          <a:extLst>
            <a:ext uri="{FF2B5EF4-FFF2-40B4-BE49-F238E27FC236}">
              <a16:creationId xmlns:a16="http://schemas.microsoft.com/office/drawing/2014/main" id="{54C6DF5C-E3EF-469D-BE54-E276FF71FE4D}"/>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67" name="Text Box 1682">
          <a:extLst>
            <a:ext uri="{FF2B5EF4-FFF2-40B4-BE49-F238E27FC236}">
              <a16:creationId xmlns:a16="http://schemas.microsoft.com/office/drawing/2014/main" id="{F240BD04-98E3-449B-AC78-F2645727B2C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68" name="Text Box 1683">
          <a:extLst>
            <a:ext uri="{FF2B5EF4-FFF2-40B4-BE49-F238E27FC236}">
              <a16:creationId xmlns:a16="http://schemas.microsoft.com/office/drawing/2014/main" id="{7C209D67-1313-4854-97D0-9C7AD461CB7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69" name="Text Box 1682">
          <a:extLst>
            <a:ext uri="{FF2B5EF4-FFF2-40B4-BE49-F238E27FC236}">
              <a16:creationId xmlns:a16="http://schemas.microsoft.com/office/drawing/2014/main" id="{38A1210A-066B-43BA-B0FF-3A2BB07BB7A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0" name="Text Box 1683">
          <a:extLst>
            <a:ext uri="{FF2B5EF4-FFF2-40B4-BE49-F238E27FC236}">
              <a16:creationId xmlns:a16="http://schemas.microsoft.com/office/drawing/2014/main" id="{962CD44F-0056-464F-90BE-554ABCBF721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71" name="Text Box 1682">
          <a:extLst>
            <a:ext uri="{FF2B5EF4-FFF2-40B4-BE49-F238E27FC236}">
              <a16:creationId xmlns:a16="http://schemas.microsoft.com/office/drawing/2014/main" id="{D063207A-C89C-4023-84FA-292AEA9D54A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2" name="Text Box 1683">
          <a:extLst>
            <a:ext uri="{FF2B5EF4-FFF2-40B4-BE49-F238E27FC236}">
              <a16:creationId xmlns:a16="http://schemas.microsoft.com/office/drawing/2014/main" id="{CCE98071-429B-4AE1-B3F5-0203296084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73" name="Text Box 1682">
          <a:extLst>
            <a:ext uri="{FF2B5EF4-FFF2-40B4-BE49-F238E27FC236}">
              <a16:creationId xmlns:a16="http://schemas.microsoft.com/office/drawing/2014/main" id="{3113263C-C92F-4A35-805C-30BAEA1AD7A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4" name="Text Box 1683">
          <a:extLst>
            <a:ext uri="{FF2B5EF4-FFF2-40B4-BE49-F238E27FC236}">
              <a16:creationId xmlns:a16="http://schemas.microsoft.com/office/drawing/2014/main" id="{CC59718D-EC63-4439-9189-E72B758486F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75" name="Text Box 1682">
          <a:extLst>
            <a:ext uri="{FF2B5EF4-FFF2-40B4-BE49-F238E27FC236}">
              <a16:creationId xmlns:a16="http://schemas.microsoft.com/office/drawing/2014/main" id="{65E9FFD0-9A06-4FAA-ADF7-0F190C58222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6" name="Text Box 1683">
          <a:extLst>
            <a:ext uri="{FF2B5EF4-FFF2-40B4-BE49-F238E27FC236}">
              <a16:creationId xmlns:a16="http://schemas.microsoft.com/office/drawing/2014/main" id="{4F401682-2CE3-4603-8294-E37893FA5E3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77" name="Text Box 1682">
          <a:extLst>
            <a:ext uri="{FF2B5EF4-FFF2-40B4-BE49-F238E27FC236}">
              <a16:creationId xmlns:a16="http://schemas.microsoft.com/office/drawing/2014/main" id="{8958BD0B-AA75-4F04-BFEF-82321C7C7B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78" name="Text Box 1683">
          <a:extLst>
            <a:ext uri="{FF2B5EF4-FFF2-40B4-BE49-F238E27FC236}">
              <a16:creationId xmlns:a16="http://schemas.microsoft.com/office/drawing/2014/main" id="{4D276118-9B72-4CBA-8A4D-4FA5B0430C0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79" name="Text Box 1682">
          <a:extLst>
            <a:ext uri="{FF2B5EF4-FFF2-40B4-BE49-F238E27FC236}">
              <a16:creationId xmlns:a16="http://schemas.microsoft.com/office/drawing/2014/main" id="{3D77CC19-5821-421E-95FF-59BE2C97CF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80" name="Text Box 1683">
          <a:extLst>
            <a:ext uri="{FF2B5EF4-FFF2-40B4-BE49-F238E27FC236}">
              <a16:creationId xmlns:a16="http://schemas.microsoft.com/office/drawing/2014/main" id="{F5C7FF30-6B11-4875-81BD-A653F514567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1" name="Text Box 1682">
          <a:extLst>
            <a:ext uri="{FF2B5EF4-FFF2-40B4-BE49-F238E27FC236}">
              <a16:creationId xmlns:a16="http://schemas.microsoft.com/office/drawing/2014/main" id="{2146517F-5A2C-4084-B24B-80CCACBC784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82" name="Text Box 1683">
          <a:extLst>
            <a:ext uri="{FF2B5EF4-FFF2-40B4-BE49-F238E27FC236}">
              <a16:creationId xmlns:a16="http://schemas.microsoft.com/office/drawing/2014/main" id="{811FB001-581D-4F12-9440-FE18DCD334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3" name="Text Box 1682">
          <a:extLst>
            <a:ext uri="{FF2B5EF4-FFF2-40B4-BE49-F238E27FC236}">
              <a16:creationId xmlns:a16="http://schemas.microsoft.com/office/drawing/2014/main" id="{53A72248-9C68-4518-8E01-EC116CE9D2C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84" name="Text Box 1683">
          <a:extLst>
            <a:ext uri="{FF2B5EF4-FFF2-40B4-BE49-F238E27FC236}">
              <a16:creationId xmlns:a16="http://schemas.microsoft.com/office/drawing/2014/main" id="{79BF9264-3A60-4B7D-8E98-B9027583502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5" name="Text Box 1682">
          <a:extLst>
            <a:ext uri="{FF2B5EF4-FFF2-40B4-BE49-F238E27FC236}">
              <a16:creationId xmlns:a16="http://schemas.microsoft.com/office/drawing/2014/main" id="{6F4AD38B-47AE-4497-A768-CEBDFC25758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86" name="Text Box 1683">
          <a:extLst>
            <a:ext uri="{FF2B5EF4-FFF2-40B4-BE49-F238E27FC236}">
              <a16:creationId xmlns:a16="http://schemas.microsoft.com/office/drawing/2014/main" id="{4AF392C4-E638-4CCE-8253-5982B8D44B2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7" name="Text Box 1682">
          <a:extLst>
            <a:ext uri="{FF2B5EF4-FFF2-40B4-BE49-F238E27FC236}">
              <a16:creationId xmlns:a16="http://schemas.microsoft.com/office/drawing/2014/main" id="{3C7D469D-CCB4-4E06-8390-77668D7484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88" name="Text Box 1683">
          <a:extLst>
            <a:ext uri="{FF2B5EF4-FFF2-40B4-BE49-F238E27FC236}">
              <a16:creationId xmlns:a16="http://schemas.microsoft.com/office/drawing/2014/main" id="{B7684C50-37CB-43BF-B6DD-1B9F2C17D95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89" name="Text Box 1682">
          <a:extLst>
            <a:ext uri="{FF2B5EF4-FFF2-40B4-BE49-F238E27FC236}">
              <a16:creationId xmlns:a16="http://schemas.microsoft.com/office/drawing/2014/main" id="{7AB1538C-576B-4573-87DE-E20197899C6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0" name="Text Box 1683">
          <a:extLst>
            <a:ext uri="{FF2B5EF4-FFF2-40B4-BE49-F238E27FC236}">
              <a16:creationId xmlns:a16="http://schemas.microsoft.com/office/drawing/2014/main" id="{E283C6DD-8B45-477E-AB48-57B1F4B3032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91" name="Text Box 1682">
          <a:extLst>
            <a:ext uri="{FF2B5EF4-FFF2-40B4-BE49-F238E27FC236}">
              <a16:creationId xmlns:a16="http://schemas.microsoft.com/office/drawing/2014/main" id="{4094FA30-D8E3-4BA1-9852-78C8A94E54C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2" name="Text Box 1683">
          <a:extLst>
            <a:ext uri="{FF2B5EF4-FFF2-40B4-BE49-F238E27FC236}">
              <a16:creationId xmlns:a16="http://schemas.microsoft.com/office/drawing/2014/main" id="{CD2D4B9E-43BC-4FEF-8B9F-9C28FF361C6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93" name="Text Box 1682">
          <a:extLst>
            <a:ext uri="{FF2B5EF4-FFF2-40B4-BE49-F238E27FC236}">
              <a16:creationId xmlns:a16="http://schemas.microsoft.com/office/drawing/2014/main" id="{6365D42F-F9B1-47E9-9C54-C09ECB63FA1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4" name="Text Box 1683">
          <a:extLst>
            <a:ext uri="{FF2B5EF4-FFF2-40B4-BE49-F238E27FC236}">
              <a16:creationId xmlns:a16="http://schemas.microsoft.com/office/drawing/2014/main" id="{9E384575-7180-43C2-B691-3EFE97AF504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95" name="Text Box 1682">
          <a:extLst>
            <a:ext uri="{FF2B5EF4-FFF2-40B4-BE49-F238E27FC236}">
              <a16:creationId xmlns:a16="http://schemas.microsoft.com/office/drawing/2014/main" id="{D516A998-5124-4458-890E-DCC151DC1E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6" name="Text Box 1683">
          <a:extLst>
            <a:ext uri="{FF2B5EF4-FFF2-40B4-BE49-F238E27FC236}">
              <a16:creationId xmlns:a16="http://schemas.microsoft.com/office/drawing/2014/main" id="{C16D6697-8429-420A-9B90-6702C73973C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97" name="Text Box 1682">
          <a:extLst>
            <a:ext uri="{FF2B5EF4-FFF2-40B4-BE49-F238E27FC236}">
              <a16:creationId xmlns:a16="http://schemas.microsoft.com/office/drawing/2014/main" id="{29444C21-C795-4983-8909-96E9359844B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298" name="Text Box 1683">
          <a:extLst>
            <a:ext uri="{FF2B5EF4-FFF2-40B4-BE49-F238E27FC236}">
              <a16:creationId xmlns:a16="http://schemas.microsoft.com/office/drawing/2014/main" id="{DA6BF0F5-3317-46FE-9227-00BB56C6BA2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299" name="Text Box 1682">
          <a:extLst>
            <a:ext uri="{FF2B5EF4-FFF2-40B4-BE49-F238E27FC236}">
              <a16:creationId xmlns:a16="http://schemas.microsoft.com/office/drawing/2014/main" id="{5ED10D4E-1EBA-40D3-AA4E-32C47AF544C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00" name="Text Box 1683">
          <a:extLst>
            <a:ext uri="{FF2B5EF4-FFF2-40B4-BE49-F238E27FC236}">
              <a16:creationId xmlns:a16="http://schemas.microsoft.com/office/drawing/2014/main" id="{9B88546F-703D-4337-8786-A4920C1C9EB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1" name="Text Box 1682">
          <a:extLst>
            <a:ext uri="{FF2B5EF4-FFF2-40B4-BE49-F238E27FC236}">
              <a16:creationId xmlns:a16="http://schemas.microsoft.com/office/drawing/2014/main" id="{2EDAD9E6-8181-4A2E-9C3F-55A620FDF7C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02" name="Text Box 1683">
          <a:extLst>
            <a:ext uri="{FF2B5EF4-FFF2-40B4-BE49-F238E27FC236}">
              <a16:creationId xmlns:a16="http://schemas.microsoft.com/office/drawing/2014/main" id="{7C1DF5FC-EEDA-4BF7-802C-A630928A8AE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3" name="Text Box 1682">
          <a:extLst>
            <a:ext uri="{FF2B5EF4-FFF2-40B4-BE49-F238E27FC236}">
              <a16:creationId xmlns:a16="http://schemas.microsoft.com/office/drawing/2014/main" id="{0E9C3F33-AB56-4BE3-BE2E-43ECA119247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04" name="Text Box 1683">
          <a:extLst>
            <a:ext uri="{FF2B5EF4-FFF2-40B4-BE49-F238E27FC236}">
              <a16:creationId xmlns:a16="http://schemas.microsoft.com/office/drawing/2014/main" id="{E90C4A1A-C33F-42F2-8479-D7DDF3B8F79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5" name="Text Box 1682">
          <a:extLst>
            <a:ext uri="{FF2B5EF4-FFF2-40B4-BE49-F238E27FC236}">
              <a16:creationId xmlns:a16="http://schemas.microsoft.com/office/drawing/2014/main" id="{189178D9-98B8-4349-A5EC-9F06A10BAF2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06" name="Text Box 1683">
          <a:extLst>
            <a:ext uri="{FF2B5EF4-FFF2-40B4-BE49-F238E27FC236}">
              <a16:creationId xmlns:a16="http://schemas.microsoft.com/office/drawing/2014/main" id="{183500D6-317A-4CF5-A2A2-DF4F7B47C16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7" name="Text Box 1682">
          <a:extLst>
            <a:ext uri="{FF2B5EF4-FFF2-40B4-BE49-F238E27FC236}">
              <a16:creationId xmlns:a16="http://schemas.microsoft.com/office/drawing/2014/main" id="{C58CFEEF-F1E7-4BB7-B0BB-C4D037F482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08" name="Text Box 1683">
          <a:extLst>
            <a:ext uri="{FF2B5EF4-FFF2-40B4-BE49-F238E27FC236}">
              <a16:creationId xmlns:a16="http://schemas.microsoft.com/office/drawing/2014/main" id="{31005969-6A23-4F50-8A99-CB822D26A50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09" name="Text Box 1682">
          <a:extLst>
            <a:ext uri="{FF2B5EF4-FFF2-40B4-BE49-F238E27FC236}">
              <a16:creationId xmlns:a16="http://schemas.microsoft.com/office/drawing/2014/main" id="{FC09CE42-EB5A-44B1-AA56-EE7E9476075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0" name="Text Box 1683">
          <a:extLst>
            <a:ext uri="{FF2B5EF4-FFF2-40B4-BE49-F238E27FC236}">
              <a16:creationId xmlns:a16="http://schemas.microsoft.com/office/drawing/2014/main" id="{2F39024B-AD02-4A7D-A903-026891EEE5E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11" name="Text Box 1682">
          <a:extLst>
            <a:ext uri="{FF2B5EF4-FFF2-40B4-BE49-F238E27FC236}">
              <a16:creationId xmlns:a16="http://schemas.microsoft.com/office/drawing/2014/main" id="{3D7E66F1-1F9D-4AC7-AD7E-B1A1041F0B6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2" name="Text Box 1683">
          <a:extLst>
            <a:ext uri="{FF2B5EF4-FFF2-40B4-BE49-F238E27FC236}">
              <a16:creationId xmlns:a16="http://schemas.microsoft.com/office/drawing/2014/main" id="{6A47E00C-1FCF-46C0-A0EE-95B48965611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13" name="Text Box 1682">
          <a:extLst>
            <a:ext uri="{FF2B5EF4-FFF2-40B4-BE49-F238E27FC236}">
              <a16:creationId xmlns:a16="http://schemas.microsoft.com/office/drawing/2014/main" id="{EB892453-4088-43E7-AC3F-3345A3C55C7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4" name="Text Box 1683">
          <a:extLst>
            <a:ext uri="{FF2B5EF4-FFF2-40B4-BE49-F238E27FC236}">
              <a16:creationId xmlns:a16="http://schemas.microsoft.com/office/drawing/2014/main" id="{E70A77F4-6BAA-49B4-8DCA-D8FED35E808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15" name="Text Box 1682">
          <a:extLst>
            <a:ext uri="{FF2B5EF4-FFF2-40B4-BE49-F238E27FC236}">
              <a16:creationId xmlns:a16="http://schemas.microsoft.com/office/drawing/2014/main" id="{C2F5014C-9AB5-4A44-AB17-CC5ACB8BCDF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6" name="Text Box 1683">
          <a:extLst>
            <a:ext uri="{FF2B5EF4-FFF2-40B4-BE49-F238E27FC236}">
              <a16:creationId xmlns:a16="http://schemas.microsoft.com/office/drawing/2014/main" id="{7EDB0004-9A8D-49EB-91A5-48977C9F74F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17" name="Text Box 1682">
          <a:extLst>
            <a:ext uri="{FF2B5EF4-FFF2-40B4-BE49-F238E27FC236}">
              <a16:creationId xmlns:a16="http://schemas.microsoft.com/office/drawing/2014/main" id="{9C9E943E-F677-4AF3-A8CD-F5EE45ADCE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18" name="Text Box 1683">
          <a:extLst>
            <a:ext uri="{FF2B5EF4-FFF2-40B4-BE49-F238E27FC236}">
              <a16:creationId xmlns:a16="http://schemas.microsoft.com/office/drawing/2014/main" id="{59231408-4F54-476B-83C6-AE4FB2682C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19" name="Text Box 1682">
          <a:extLst>
            <a:ext uri="{FF2B5EF4-FFF2-40B4-BE49-F238E27FC236}">
              <a16:creationId xmlns:a16="http://schemas.microsoft.com/office/drawing/2014/main" id="{3291B08D-5C1F-4E65-B258-26107F8075A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20" name="Text Box 1683">
          <a:extLst>
            <a:ext uri="{FF2B5EF4-FFF2-40B4-BE49-F238E27FC236}">
              <a16:creationId xmlns:a16="http://schemas.microsoft.com/office/drawing/2014/main" id="{B190ECB3-0686-4A03-A8A4-AA8C4A5EE30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1" name="Text Box 1682">
          <a:extLst>
            <a:ext uri="{FF2B5EF4-FFF2-40B4-BE49-F238E27FC236}">
              <a16:creationId xmlns:a16="http://schemas.microsoft.com/office/drawing/2014/main" id="{937DC99E-D0F7-4C7B-BF97-28C173C46C6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22" name="Text Box 1683">
          <a:extLst>
            <a:ext uri="{FF2B5EF4-FFF2-40B4-BE49-F238E27FC236}">
              <a16:creationId xmlns:a16="http://schemas.microsoft.com/office/drawing/2014/main" id="{FBF816AD-4C71-4C8D-BD8F-459F7FA5F72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3" name="Text Box 1682">
          <a:extLst>
            <a:ext uri="{FF2B5EF4-FFF2-40B4-BE49-F238E27FC236}">
              <a16:creationId xmlns:a16="http://schemas.microsoft.com/office/drawing/2014/main" id="{5E7ADF03-3BFE-4620-9AC7-8A4996BD1CE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24" name="Text Box 1683">
          <a:extLst>
            <a:ext uri="{FF2B5EF4-FFF2-40B4-BE49-F238E27FC236}">
              <a16:creationId xmlns:a16="http://schemas.microsoft.com/office/drawing/2014/main" id="{15094314-FD1B-479A-BDC7-999611E526F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5" name="Text Box 1682">
          <a:extLst>
            <a:ext uri="{FF2B5EF4-FFF2-40B4-BE49-F238E27FC236}">
              <a16:creationId xmlns:a16="http://schemas.microsoft.com/office/drawing/2014/main" id="{3D656268-D46C-4FE0-8E50-B712E677E85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26" name="Text Box 1683">
          <a:extLst>
            <a:ext uri="{FF2B5EF4-FFF2-40B4-BE49-F238E27FC236}">
              <a16:creationId xmlns:a16="http://schemas.microsoft.com/office/drawing/2014/main" id="{6A1397CA-563D-46E6-8035-CAA9FFEF046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7" name="Text Box 1682">
          <a:extLst>
            <a:ext uri="{FF2B5EF4-FFF2-40B4-BE49-F238E27FC236}">
              <a16:creationId xmlns:a16="http://schemas.microsoft.com/office/drawing/2014/main" id="{6E018C66-DF93-456F-9A55-DDFA8E9A391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28" name="Text Box 1683">
          <a:extLst>
            <a:ext uri="{FF2B5EF4-FFF2-40B4-BE49-F238E27FC236}">
              <a16:creationId xmlns:a16="http://schemas.microsoft.com/office/drawing/2014/main" id="{720BF5E9-6BCA-40B1-ADD4-DB58AF4AB71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29" name="Text Box 1682">
          <a:extLst>
            <a:ext uri="{FF2B5EF4-FFF2-40B4-BE49-F238E27FC236}">
              <a16:creationId xmlns:a16="http://schemas.microsoft.com/office/drawing/2014/main" id="{880CFF52-BBFC-46AC-9C18-717EA4D4C23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0" name="Text Box 1683">
          <a:extLst>
            <a:ext uri="{FF2B5EF4-FFF2-40B4-BE49-F238E27FC236}">
              <a16:creationId xmlns:a16="http://schemas.microsoft.com/office/drawing/2014/main" id="{8AD01CDA-833D-4E20-B0EE-08F2BCE3AE2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31" name="Text Box 1682">
          <a:extLst>
            <a:ext uri="{FF2B5EF4-FFF2-40B4-BE49-F238E27FC236}">
              <a16:creationId xmlns:a16="http://schemas.microsoft.com/office/drawing/2014/main" id="{FDE8A5B4-DD5C-4CB0-A09E-4429FAB2DDE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2" name="Text Box 1683">
          <a:extLst>
            <a:ext uri="{FF2B5EF4-FFF2-40B4-BE49-F238E27FC236}">
              <a16:creationId xmlns:a16="http://schemas.microsoft.com/office/drawing/2014/main" id="{55C1D36F-C57E-481C-967F-9703F5419CB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33" name="Text Box 1682">
          <a:extLst>
            <a:ext uri="{FF2B5EF4-FFF2-40B4-BE49-F238E27FC236}">
              <a16:creationId xmlns:a16="http://schemas.microsoft.com/office/drawing/2014/main" id="{FEE4027C-03C0-4D2A-A630-3E3F0A1F6D1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4" name="Text Box 1683">
          <a:extLst>
            <a:ext uri="{FF2B5EF4-FFF2-40B4-BE49-F238E27FC236}">
              <a16:creationId xmlns:a16="http://schemas.microsoft.com/office/drawing/2014/main" id="{1335D3B4-121B-4BCA-87A4-71A4456B4DC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35" name="Text Box 1682">
          <a:extLst>
            <a:ext uri="{FF2B5EF4-FFF2-40B4-BE49-F238E27FC236}">
              <a16:creationId xmlns:a16="http://schemas.microsoft.com/office/drawing/2014/main" id="{438AF155-6409-4853-AD43-4BDC2927A1A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6" name="Text Box 1683">
          <a:extLst>
            <a:ext uri="{FF2B5EF4-FFF2-40B4-BE49-F238E27FC236}">
              <a16:creationId xmlns:a16="http://schemas.microsoft.com/office/drawing/2014/main" id="{E814DCBD-2EBB-45BA-BC91-1342B825B84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37" name="Text Box 1682">
          <a:extLst>
            <a:ext uri="{FF2B5EF4-FFF2-40B4-BE49-F238E27FC236}">
              <a16:creationId xmlns:a16="http://schemas.microsoft.com/office/drawing/2014/main" id="{D9FB425F-E251-4266-AFE4-D54A518D173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38" name="Text Box 1683">
          <a:extLst>
            <a:ext uri="{FF2B5EF4-FFF2-40B4-BE49-F238E27FC236}">
              <a16:creationId xmlns:a16="http://schemas.microsoft.com/office/drawing/2014/main" id="{4D8E89E5-D890-4E9A-BBBE-84D06BCA9ED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39" name="Text Box 1682">
          <a:extLst>
            <a:ext uri="{FF2B5EF4-FFF2-40B4-BE49-F238E27FC236}">
              <a16:creationId xmlns:a16="http://schemas.microsoft.com/office/drawing/2014/main" id="{F90919B1-A698-4B12-9F44-3B21C9E89DF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40" name="Text Box 1683">
          <a:extLst>
            <a:ext uri="{FF2B5EF4-FFF2-40B4-BE49-F238E27FC236}">
              <a16:creationId xmlns:a16="http://schemas.microsoft.com/office/drawing/2014/main" id="{5D25970D-72CA-42F6-A1E6-7C315706D3A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1" name="Text Box 1682">
          <a:extLst>
            <a:ext uri="{FF2B5EF4-FFF2-40B4-BE49-F238E27FC236}">
              <a16:creationId xmlns:a16="http://schemas.microsoft.com/office/drawing/2014/main" id="{57C3371C-2A7B-496E-B1C0-D6DF7EDF4EE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42" name="Text Box 1683">
          <a:extLst>
            <a:ext uri="{FF2B5EF4-FFF2-40B4-BE49-F238E27FC236}">
              <a16:creationId xmlns:a16="http://schemas.microsoft.com/office/drawing/2014/main" id="{42F57503-1388-4687-B587-AE6F19AD554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3" name="Text Box 1682">
          <a:extLst>
            <a:ext uri="{FF2B5EF4-FFF2-40B4-BE49-F238E27FC236}">
              <a16:creationId xmlns:a16="http://schemas.microsoft.com/office/drawing/2014/main" id="{1C247D62-81E1-4C5E-85E0-ABB97481700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44" name="Text Box 1683">
          <a:extLst>
            <a:ext uri="{FF2B5EF4-FFF2-40B4-BE49-F238E27FC236}">
              <a16:creationId xmlns:a16="http://schemas.microsoft.com/office/drawing/2014/main" id="{4F1564DB-95B0-4024-8B6C-D7ADDAAAAC3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5" name="Text Box 1682">
          <a:extLst>
            <a:ext uri="{FF2B5EF4-FFF2-40B4-BE49-F238E27FC236}">
              <a16:creationId xmlns:a16="http://schemas.microsoft.com/office/drawing/2014/main" id="{7CB6785E-87A8-4A2F-8A50-FC220E3B3DF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46" name="Text Box 1683">
          <a:extLst>
            <a:ext uri="{FF2B5EF4-FFF2-40B4-BE49-F238E27FC236}">
              <a16:creationId xmlns:a16="http://schemas.microsoft.com/office/drawing/2014/main" id="{3A27CD3D-41F1-45AB-B25E-5EC46666A40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7" name="Text Box 1682">
          <a:extLst>
            <a:ext uri="{FF2B5EF4-FFF2-40B4-BE49-F238E27FC236}">
              <a16:creationId xmlns:a16="http://schemas.microsoft.com/office/drawing/2014/main" id="{A4C992FE-4D96-459F-A6DC-287AD8370C6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48" name="Text Box 1683">
          <a:extLst>
            <a:ext uri="{FF2B5EF4-FFF2-40B4-BE49-F238E27FC236}">
              <a16:creationId xmlns:a16="http://schemas.microsoft.com/office/drawing/2014/main" id="{D411AF8E-4C65-42B4-B89E-7C5B24FE5D5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49" name="Text Box 1682">
          <a:extLst>
            <a:ext uri="{FF2B5EF4-FFF2-40B4-BE49-F238E27FC236}">
              <a16:creationId xmlns:a16="http://schemas.microsoft.com/office/drawing/2014/main" id="{D8252E40-3B49-4DAC-AE43-653E0E5BAD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50" name="Text Box 1683">
          <a:extLst>
            <a:ext uri="{FF2B5EF4-FFF2-40B4-BE49-F238E27FC236}">
              <a16:creationId xmlns:a16="http://schemas.microsoft.com/office/drawing/2014/main" id="{713BD68B-0E87-41CD-9B1E-5799849CC82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51" name="Text Box 1682">
          <a:extLst>
            <a:ext uri="{FF2B5EF4-FFF2-40B4-BE49-F238E27FC236}">
              <a16:creationId xmlns:a16="http://schemas.microsoft.com/office/drawing/2014/main" id="{3FB84EC0-A2B5-49F7-B5BE-9FAB15B5888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52" name="Text Box 1683">
          <a:extLst>
            <a:ext uri="{FF2B5EF4-FFF2-40B4-BE49-F238E27FC236}">
              <a16:creationId xmlns:a16="http://schemas.microsoft.com/office/drawing/2014/main" id="{910F9FC7-791F-48A6-81B3-6F395F3AA36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53" name="Text Box 1682">
          <a:extLst>
            <a:ext uri="{FF2B5EF4-FFF2-40B4-BE49-F238E27FC236}">
              <a16:creationId xmlns:a16="http://schemas.microsoft.com/office/drawing/2014/main" id="{45C17A7B-3C86-4265-BB3F-729AE78641F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54" name="Text Box 1683">
          <a:extLst>
            <a:ext uri="{FF2B5EF4-FFF2-40B4-BE49-F238E27FC236}">
              <a16:creationId xmlns:a16="http://schemas.microsoft.com/office/drawing/2014/main" id="{BC179872-0D6F-4907-BF6C-19BF53B03AD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55" name="Text Box 1682">
          <a:extLst>
            <a:ext uri="{FF2B5EF4-FFF2-40B4-BE49-F238E27FC236}">
              <a16:creationId xmlns:a16="http://schemas.microsoft.com/office/drawing/2014/main" id="{3DC2392A-D01B-416A-A76E-C6BD916752C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56" name="Text Box 1683">
          <a:extLst>
            <a:ext uri="{FF2B5EF4-FFF2-40B4-BE49-F238E27FC236}">
              <a16:creationId xmlns:a16="http://schemas.microsoft.com/office/drawing/2014/main" id="{25A7044F-7033-44F6-8AC7-734C585004E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57" name="TextBox 356">
          <a:extLst>
            <a:ext uri="{FF2B5EF4-FFF2-40B4-BE49-F238E27FC236}">
              <a16:creationId xmlns:a16="http://schemas.microsoft.com/office/drawing/2014/main" id="{0E05CE42-4AB1-4775-A0B2-8E535DA89989}"/>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58" name="TextBox 357">
          <a:extLst>
            <a:ext uri="{FF2B5EF4-FFF2-40B4-BE49-F238E27FC236}">
              <a16:creationId xmlns:a16="http://schemas.microsoft.com/office/drawing/2014/main" id="{1561038D-EE80-49CE-B4EC-FB7344EEA2AA}"/>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59" name="TextBox 358">
          <a:extLst>
            <a:ext uri="{FF2B5EF4-FFF2-40B4-BE49-F238E27FC236}">
              <a16:creationId xmlns:a16="http://schemas.microsoft.com/office/drawing/2014/main" id="{356F644A-EEC5-4927-95FD-90A8F69A2E74}"/>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60" name="TextBox 359">
          <a:extLst>
            <a:ext uri="{FF2B5EF4-FFF2-40B4-BE49-F238E27FC236}">
              <a16:creationId xmlns:a16="http://schemas.microsoft.com/office/drawing/2014/main" id="{D2ECD51F-B96C-466A-8801-2C9BD47ADC6D}"/>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61" name="TextBox 360">
          <a:extLst>
            <a:ext uri="{FF2B5EF4-FFF2-40B4-BE49-F238E27FC236}">
              <a16:creationId xmlns:a16="http://schemas.microsoft.com/office/drawing/2014/main" id="{BE082BB1-3529-4E18-83F6-CB6E4D0FCBE5}"/>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62" name="TextBox 361">
          <a:extLst>
            <a:ext uri="{FF2B5EF4-FFF2-40B4-BE49-F238E27FC236}">
              <a16:creationId xmlns:a16="http://schemas.microsoft.com/office/drawing/2014/main" id="{72EE08AA-6268-4ECA-B8F9-23700B34097A}"/>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63" name="TextBox 362">
          <a:extLst>
            <a:ext uri="{FF2B5EF4-FFF2-40B4-BE49-F238E27FC236}">
              <a16:creationId xmlns:a16="http://schemas.microsoft.com/office/drawing/2014/main" id="{BE835FD5-1E02-4607-ADD6-E028283AA4B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64" name="TextBox 363">
          <a:extLst>
            <a:ext uri="{FF2B5EF4-FFF2-40B4-BE49-F238E27FC236}">
              <a16:creationId xmlns:a16="http://schemas.microsoft.com/office/drawing/2014/main" id="{405211B3-DF83-408E-BE7B-0F198E6C921F}"/>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65" name="TextBox 364">
          <a:extLst>
            <a:ext uri="{FF2B5EF4-FFF2-40B4-BE49-F238E27FC236}">
              <a16:creationId xmlns:a16="http://schemas.microsoft.com/office/drawing/2014/main" id="{76DE9C67-2858-4316-AAA3-54E9B955AEB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66" name="TextBox 2">
          <a:extLst>
            <a:ext uri="{FF2B5EF4-FFF2-40B4-BE49-F238E27FC236}">
              <a16:creationId xmlns:a16="http://schemas.microsoft.com/office/drawing/2014/main" id="{4397BDF5-C649-4ABB-A0D4-F6A4E8DC3FE6}"/>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67" name="TextBox 366">
          <a:extLst>
            <a:ext uri="{FF2B5EF4-FFF2-40B4-BE49-F238E27FC236}">
              <a16:creationId xmlns:a16="http://schemas.microsoft.com/office/drawing/2014/main" id="{22C058E6-8484-433B-AD6D-D4BDA9D63626}"/>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68" name="TextBox 367">
          <a:extLst>
            <a:ext uri="{FF2B5EF4-FFF2-40B4-BE49-F238E27FC236}">
              <a16:creationId xmlns:a16="http://schemas.microsoft.com/office/drawing/2014/main" id="{CB0088C8-A622-47C0-8269-4696FD53BBFE}"/>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69" name="TextBox 368">
          <a:extLst>
            <a:ext uri="{FF2B5EF4-FFF2-40B4-BE49-F238E27FC236}">
              <a16:creationId xmlns:a16="http://schemas.microsoft.com/office/drawing/2014/main" id="{FE625F52-92E4-45CC-B237-FDAE3B727C02}"/>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70" name="TextBox 2">
          <a:extLst>
            <a:ext uri="{FF2B5EF4-FFF2-40B4-BE49-F238E27FC236}">
              <a16:creationId xmlns:a16="http://schemas.microsoft.com/office/drawing/2014/main" id="{8D02A05C-A9FC-4A73-8636-BA4D2C4DD625}"/>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71" name="TextBox 370">
          <a:extLst>
            <a:ext uri="{FF2B5EF4-FFF2-40B4-BE49-F238E27FC236}">
              <a16:creationId xmlns:a16="http://schemas.microsoft.com/office/drawing/2014/main" id="{26FC72BB-D01B-4B1F-844F-802A02E1925B}"/>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72" name="TextBox 371">
          <a:extLst>
            <a:ext uri="{FF2B5EF4-FFF2-40B4-BE49-F238E27FC236}">
              <a16:creationId xmlns:a16="http://schemas.microsoft.com/office/drawing/2014/main" id="{EEACCD42-97B5-40E5-B942-FBDB5477AC45}"/>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73" name="TextBox 372">
          <a:extLst>
            <a:ext uri="{FF2B5EF4-FFF2-40B4-BE49-F238E27FC236}">
              <a16:creationId xmlns:a16="http://schemas.microsoft.com/office/drawing/2014/main" id="{D0D3051C-C0FA-443E-901D-6ED54EFF61FA}"/>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74" name="TextBox 2">
          <a:extLst>
            <a:ext uri="{FF2B5EF4-FFF2-40B4-BE49-F238E27FC236}">
              <a16:creationId xmlns:a16="http://schemas.microsoft.com/office/drawing/2014/main" id="{BD93EB6C-4C8C-4AE3-9383-5E6F0ED43BC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75" name="TextBox 374">
          <a:extLst>
            <a:ext uri="{FF2B5EF4-FFF2-40B4-BE49-F238E27FC236}">
              <a16:creationId xmlns:a16="http://schemas.microsoft.com/office/drawing/2014/main" id="{ACDC1B38-86EF-4285-9817-93B71EF42B68}"/>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76" name="TextBox 375">
          <a:extLst>
            <a:ext uri="{FF2B5EF4-FFF2-40B4-BE49-F238E27FC236}">
              <a16:creationId xmlns:a16="http://schemas.microsoft.com/office/drawing/2014/main" id="{4EE7D7CC-EDB5-452A-95B1-7709D6EDFFA7}"/>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77" name="TextBox 376">
          <a:extLst>
            <a:ext uri="{FF2B5EF4-FFF2-40B4-BE49-F238E27FC236}">
              <a16:creationId xmlns:a16="http://schemas.microsoft.com/office/drawing/2014/main" id="{E229B8F1-A3BC-4832-9A95-9515E7D73C6F}"/>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78" name="TextBox 2">
          <a:extLst>
            <a:ext uri="{FF2B5EF4-FFF2-40B4-BE49-F238E27FC236}">
              <a16:creationId xmlns:a16="http://schemas.microsoft.com/office/drawing/2014/main" id="{76933B70-F4A0-433E-A3B7-A781EC0ED9B1}"/>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79" name="TextBox 378">
          <a:extLst>
            <a:ext uri="{FF2B5EF4-FFF2-40B4-BE49-F238E27FC236}">
              <a16:creationId xmlns:a16="http://schemas.microsoft.com/office/drawing/2014/main" id="{C75F287B-B61A-45F2-BE61-ECD1A8B2C843}"/>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80" name="TextBox 379">
          <a:extLst>
            <a:ext uri="{FF2B5EF4-FFF2-40B4-BE49-F238E27FC236}">
              <a16:creationId xmlns:a16="http://schemas.microsoft.com/office/drawing/2014/main" id="{88BDFA96-532E-4CDB-987E-67CF4601C5D1}"/>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81" name="TextBox 380">
          <a:extLst>
            <a:ext uri="{FF2B5EF4-FFF2-40B4-BE49-F238E27FC236}">
              <a16:creationId xmlns:a16="http://schemas.microsoft.com/office/drawing/2014/main" id="{9C4FB711-6905-486C-894E-EC7C8F99532D}"/>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82" name="TextBox 2">
          <a:extLst>
            <a:ext uri="{FF2B5EF4-FFF2-40B4-BE49-F238E27FC236}">
              <a16:creationId xmlns:a16="http://schemas.microsoft.com/office/drawing/2014/main" id="{5E68EAD0-53C7-425C-8992-E22867C263B8}"/>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383" name="TextBox 382">
          <a:extLst>
            <a:ext uri="{FF2B5EF4-FFF2-40B4-BE49-F238E27FC236}">
              <a16:creationId xmlns:a16="http://schemas.microsoft.com/office/drawing/2014/main" id="{DE92BB05-4E87-47CB-8539-EEFE14B4C6F2}"/>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384" name="TextBox 383">
          <a:extLst>
            <a:ext uri="{FF2B5EF4-FFF2-40B4-BE49-F238E27FC236}">
              <a16:creationId xmlns:a16="http://schemas.microsoft.com/office/drawing/2014/main" id="{E57188EE-775F-4F4D-998F-E7B22EB47E4D}"/>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385" name="TextBox 384">
          <a:extLst>
            <a:ext uri="{FF2B5EF4-FFF2-40B4-BE49-F238E27FC236}">
              <a16:creationId xmlns:a16="http://schemas.microsoft.com/office/drawing/2014/main" id="{E4E0974F-AE06-4BB0-8A6A-920C1D15E9C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468871</xdr:colOff>
      <xdr:row>274</xdr:row>
      <xdr:rowOff>0</xdr:rowOff>
    </xdr:from>
    <xdr:ext cx="206464" cy="264560"/>
    <xdr:sp macro="" textlink="">
      <xdr:nvSpPr>
        <xdr:cNvPr id="386" name="TextBox 385">
          <a:extLst>
            <a:ext uri="{FF2B5EF4-FFF2-40B4-BE49-F238E27FC236}">
              <a16:creationId xmlns:a16="http://schemas.microsoft.com/office/drawing/2014/main" id="{16DE4C83-276E-4144-9D0F-AD64CE2D01A4}"/>
            </a:ext>
          </a:extLst>
        </xdr:cNvPr>
        <xdr:cNvSpPr txBox="1"/>
      </xdr:nvSpPr>
      <xdr:spPr>
        <a:xfrm>
          <a:off x="5983846" y="717137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87" name="Text Box 1682">
          <a:extLst>
            <a:ext uri="{FF2B5EF4-FFF2-40B4-BE49-F238E27FC236}">
              <a16:creationId xmlns:a16="http://schemas.microsoft.com/office/drawing/2014/main" id="{50815478-09E2-46CC-8AAF-9C084C180EF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88" name="Text Box 1683">
          <a:extLst>
            <a:ext uri="{FF2B5EF4-FFF2-40B4-BE49-F238E27FC236}">
              <a16:creationId xmlns:a16="http://schemas.microsoft.com/office/drawing/2014/main" id="{0A10CCAD-1AF1-4A4F-ABB5-A0F81EACCDC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89" name="Text Box 1682">
          <a:extLst>
            <a:ext uri="{FF2B5EF4-FFF2-40B4-BE49-F238E27FC236}">
              <a16:creationId xmlns:a16="http://schemas.microsoft.com/office/drawing/2014/main" id="{5F56482D-FBE2-45F4-B02F-5CEE9460AD9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90" name="Text Box 1682">
          <a:extLst>
            <a:ext uri="{FF2B5EF4-FFF2-40B4-BE49-F238E27FC236}">
              <a16:creationId xmlns:a16="http://schemas.microsoft.com/office/drawing/2014/main" id="{5B40FFF0-5CC5-45DD-87BD-E082854CA0A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91" name="Text Box 1683">
          <a:extLst>
            <a:ext uri="{FF2B5EF4-FFF2-40B4-BE49-F238E27FC236}">
              <a16:creationId xmlns:a16="http://schemas.microsoft.com/office/drawing/2014/main" id="{129B4A2E-B13C-475E-B39A-988BADEC2A78}"/>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92" name="Text Box 1682">
          <a:extLst>
            <a:ext uri="{FF2B5EF4-FFF2-40B4-BE49-F238E27FC236}">
              <a16:creationId xmlns:a16="http://schemas.microsoft.com/office/drawing/2014/main" id="{084FA81E-B7F5-4F37-A75E-390A3872FF7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393" name="Text Box 1683">
          <a:extLst>
            <a:ext uri="{FF2B5EF4-FFF2-40B4-BE49-F238E27FC236}">
              <a16:creationId xmlns:a16="http://schemas.microsoft.com/office/drawing/2014/main" id="{EB52915A-B314-42BB-AC13-3026ED0DD10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394" name="Text Box 1682">
          <a:extLst>
            <a:ext uri="{FF2B5EF4-FFF2-40B4-BE49-F238E27FC236}">
              <a16:creationId xmlns:a16="http://schemas.microsoft.com/office/drawing/2014/main" id="{1B8DADE6-8E3F-48D6-B1D5-6FCC22BE9E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95" name="TextBox 394">
          <a:extLst>
            <a:ext uri="{FF2B5EF4-FFF2-40B4-BE49-F238E27FC236}">
              <a16:creationId xmlns:a16="http://schemas.microsoft.com/office/drawing/2014/main" id="{AAEB4B81-64F5-48DA-A422-AFB0FA92D04A}"/>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399656</xdr:colOff>
      <xdr:row>274</xdr:row>
      <xdr:rowOff>0</xdr:rowOff>
    </xdr:from>
    <xdr:ext cx="184731" cy="264560"/>
    <xdr:sp macro="" textlink="">
      <xdr:nvSpPr>
        <xdr:cNvPr id="396" name="TextBox 395">
          <a:extLst>
            <a:ext uri="{FF2B5EF4-FFF2-40B4-BE49-F238E27FC236}">
              <a16:creationId xmlns:a16="http://schemas.microsoft.com/office/drawing/2014/main" id="{6BAB0744-35E2-45CD-A166-FFFFD8842DCB}"/>
            </a:ext>
          </a:extLst>
        </xdr:cNvPr>
        <xdr:cNvSpPr txBox="1"/>
      </xdr:nvSpPr>
      <xdr:spPr>
        <a:xfrm>
          <a:off x="5914631"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113030</xdr:colOff>
      <xdr:row>274</xdr:row>
      <xdr:rowOff>0</xdr:rowOff>
    </xdr:from>
    <xdr:ext cx="184731" cy="264560"/>
    <xdr:sp macro="" textlink="">
      <xdr:nvSpPr>
        <xdr:cNvPr id="397" name="TextBox 396">
          <a:extLst>
            <a:ext uri="{FF2B5EF4-FFF2-40B4-BE49-F238E27FC236}">
              <a16:creationId xmlns:a16="http://schemas.microsoft.com/office/drawing/2014/main" id="{E7767EC0-189C-4A4E-9B40-6F59130462BC}"/>
            </a:ext>
          </a:extLst>
        </xdr:cNvPr>
        <xdr:cNvSpPr txBox="1"/>
      </xdr:nvSpPr>
      <xdr:spPr>
        <a:xfrm>
          <a:off x="683768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111042</xdr:colOff>
      <xdr:row>274</xdr:row>
      <xdr:rowOff>0</xdr:rowOff>
    </xdr:from>
    <xdr:ext cx="184731" cy="264560"/>
    <xdr:sp macro="" textlink="">
      <xdr:nvSpPr>
        <xdr:cNvPr id="398" name="TextBox 2">
          <a:extLst>
            <a:ext uri="{FF2B5EF4-FFF2-40B4-BE49-F238E27FC236}">
              <a16:creationId xmlns:a16="http://schemas.microsoft.com/office/drawing/2014/main" id="{8EEF9188-93E4-4E11-95FE-92530EE6E519}"/>
            </a:ext>
          </a:extLst>
        </xdr:cNvPr>
        <xdr:cNvSpPr txBox="1"/>
      </xdr:nvSpPr>
      <xdr:spPr>
        <a:xfrm>
          <a:off x="623561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399" name="TextBox 398">
          <a:extLst>
            <a:ext uri="{FF2B5EF4-FFF2-40B4-BE49-F238E27FC236}">
              <a16:creationId xmlns:a16="http://schemas.microsoft.com/office/drawing/2014/main" id="{9F045AAE-58FE-4BE0-A7EE-A67CE7B6E815}"/>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9411" cy="264560"/>
    <xdr:sp macro="" textlink="">
      <xdr:nvSpPr>
        <xdr:cNvPr id="400" name="TextBox 399">
          <a:extLst>
            <a:ext uri="{FF2B5EF4-FFF2-40B4-BE49-F238E27FC236}">
              <a16:creationId xmlns:a16="http://schemas.microsoft.com/office/drawing/2014/main" id="{110FF153-A073-491F-AF89-F1425F4B1DD2}"/>
            </a:ext>
          </a:extLst>
        </xdr:cNvPr>
        <xdr:cNvSpPr txBox="1"/>
      </xdr:nvSpPr>
      <xdr:spPr>
        <a:xfrm>
          <a:off x="6340475" y="71713725"/>
          <a:ext cx="9194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401" name="TextBox 400">
          <a:extLst>
            <a:ext uri="{FF2B5EF4-FFF2-40B4-BE49-F238E27FC236}">
              <a16:creationId xmlns:a16="http://schemas.microsoft.com/office/drawing/2014/main" id="{67141FC3-667B-4AF3-A93A-E3EF34587C77}"/>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402" name="TextBox 401">
          <a:extLst>
            <a:ext uri="{FF2B5EF4-FFF2-40B4-BE49-F238E27FC236}">
              <a16:creationId xmlns:a16="http://schemas.microsoft.com/office/drawing/2014/main" id="{4B63CA8A-2DA2-4116-A19E-332457944123}"/>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03" name="Text Box 1682">
          <a:extLst>
            <a:ext uri="{FF2B5EF4-FFF2-40B4-BE49-F238E27FC236}">
              <a16:creationId xmlns:a16="http://schemas.microsoft.com/office/drawing/2014/main" id="{8D462B45-1369-4F7F-8E80-9B9957A7E86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04" name="Text Box 1682">
          <a:extLst>
            <a:ext uri="{FF2B5EF4-FFF2-40B4-BE49-F238E27FC236}">
              <a16:creationId xmlns:a16="http://schemas.microsoft.com/office/drawing/2014/main" id="{1C6D0964-9CC5-41EB-800C-D998242395AF}"/>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05" name="Text Box 1683">
          <a:extLst>
            <a:ext uri="{FF2B5EF4-FFF2-40B4-BE49-F238E27FC236}">
              <a16:creationId xmlns:a16="http://schemas.microsoft.com/office/drawing/2014/main" id="{1E0F9052-968F-41A7-9C22-672036B6CA4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219710</xdr:colOff>
      <xdr:row>274</xdr:row>
      <xdr:rowOff>0</xdr:rowOff>
    </xdr:from>
    <xdr:ext cx="917435" cy="264560"/>
    <xdr:sp macro="" textlink="">
      <xdr:nvSpPr>
        <xdr:cNvPr id="406" name="TextBox 405">
          <a:extLst>
            <a:ext uri="{FF2B5EF4-FFF2-40B4-BE49-F238E27FC236}">
              <a16:creationId xmlns:a16="http://schemas.microsoft.com/office/drawing/2014/main" id="{94DA5CA7-CE58-4CD2-98B3-948D36883B28}"/>
            </a:ext>
          </a:extLst>
        </xdr:cNvPr>
        <xdr:cNvSpPr txBox="1"/>
      </xdr:nvSpPr>
      <xdr:spPr>
        <a:xfrm>
          <a:off x="6344285" y="71713725"/>
          <a:ext cx="91743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07" name="Text Box 1682">
          <a:extLst>
            <a:ext uri="{FF2B5EF4-FFF2-40B4-BE49-F238E27FC236}">
              <a16:creationId xmlns:a16="http://schemas.microsoft.com/office/drawing/2014/main" id="{2FBFD1EF-41DF-47CE-BBCB-31D37FCD43B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08" name="Text Box 1683">
          <a:extLst>
            <a:ext uri="{FF2B5EF4-FFF2-40B4-BE49-F238E27FC236}">
              <a16:creationId xmlns:a16="http://schemas.microsoft.com/office/drawing/2014/main" id="{861D611A-B9CD-4262-BEFE-25159F66AE7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09" name="Text Box 1682">
          <a:extLst>
            <a:ext uri="{FF2B5EF4-FFF2-40B4-BE49-F238E27FC236}">
              <a16:creationId xmlns:a16="http://schemas.microsoft.com/office/drawing/2014/main" id="{B36C4522-7B2D-4AF4-A6EA-28D84301864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0" name="Text Box 1683">
          <a:extLst>
            <a:ext uri="{FF2B5EF4-FFF2-40B4-BE49-F238E27FC236}">
              <a16:creationId xmlns:a16="http://schemas.microsoft.com/office/drawing/2014/main" id="{04404AAC-9417-4AD6-A3EA-426C4C5454A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11" name="Text Box 1682">
          <a:extLst>
            <a:ext uri="{FF2B5EF4-FFF2-40B4-BE49-F238E27FC236}">
              <a16:creationId xmlns:a16="http://schemas.microsoft.com/office/drawing/2014/main" id="{7B528049-B3C2-4866-90A3-1E8E62DEB7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2" name="Text Box 1683">
          <a:extLst>
            <a:ext uri="{FF2B5EF4-FFF2-40B4-BE49-F238E27FC236}">
              <a16:creationId xmlns:a16="http://schemas.microsoft.com/office/drawing/2014/main" id="{FCA6DCD7-2F01-41BA-A066-3019C36ECDD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13" name="Text Box 1682">
          <a:extLst>
            <a:ext uri="{FF2B5EF4-FFF2-40B4-BE49-F238E27FC236}">
              <a16:creationId xmlns:a16="http://schemas.microsoft.com/office/drawing/2014/main" id="{D29F594B-4275-4F65-8A3D-3D3574B22DD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4" name="Text Box 1683">
          <a:extLst>
            <a:ext uri="{FF2B5EF4-FFF2-40B4-BE49-F238E27FC236}">
              <a16:creationId xmlns:a16="http://schemas.microsoft.com/office/drawing/2014/main" id="{6FD9AB3F-7D3F-4B03-AFBA-E20BB458B46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15" name="Text Box 1682">
          <a:extLst>
            <a:ext uri="{FF2B5EF4-FFF2-40B4-BE49-F238E27FC236}">
              <a16:creationId xmlns:a16="http://schemas.microsoft.com/office/drawing/2014/main" id="{08482B9E-CBFD-403E-A8E6-9D2079FB9DD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6" name="Text Box 1683">
          <a:extLst>
            <a:ext uri="{FF2B5EF4-FFF2-40B4-BE49-F238E27FC236}">
              <a16:creationId xmlns:a16="http://schemas.microsoft.com/office/drawing/2014/main" id="{B16A3E61-24C5-48FD-B650-B91D6502C11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17" name="Text Box 1682">
          <a:extLst>
            <a:ext uri="{FF2B5EF4-FFF2-40B4-BE49-F238E27FC236}">
              <a16:creationId xmlns:a16="http://schemas.microsoft.com/office/drawing/2014/main" id="{B63ACE19-0824-4C9F-9AED-84FA6B63763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18" name="Text Box 1683">
          <a:extLst>
            <a:ext uri="{FF2B5EF4-FFF2-40B4-BE49-F238E27FC236}">
              <a16:creationId xmlns:a16="http://schemas.microsoft.com/office/drawing/2014/main" id="{7778F52E-1167-4C4A-812B-95FFCAB15642}"/>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19" name="Text Box 1682">
          <a:extLst>
            <a:ext uri="{FF2B5EF4-FFF2-40B4-BE49-F238E27FC236}">
              <a16:creationId xmlns:a16="http://schemas.microsoft.com/office/drawing/2014/main" id="{DFDBC553-6FA5-425F-B6FA-B70C4480AFB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20" name="Text Box 1683">
          <a:extLst>
            <a:ext uri="{FF2B5EF4-FFF2-40B4-BE49-F238E27FC236}">
              <a16:creationId xmlns:a16="http://schemas.microsoft.com/office/drawing/2014/main" id="{33D73E84-17AD-45B2-B12B-23F65CEF165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21" name="Text Box 1682">
          <a:extLst>
            <a:ext uri="{FF2B5EF4-FFF2-40B4-BE49-F238E27FC236}">
              <a16:creationId xmlns:a16="http://schemas.microsoft.com/office/drawing/2014/main" id="{32A5318F-4B9E-4BDA-86FF-2A436417BCB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22" name="Text Box 1683">
          <a:extLst>
            <a:ext uri="{FF2B5EF4-FFF2-40B4-BE49-F238E27FC236}">
              <a16:creationId xmlns:a16="http://schemas.microsoft.com/office/drawing/2014/main" id="{8BBA8267-730E-404A-8091-5D3780195C7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23" name="Text Box 1682">
          <a:extLst>
            <a:ext uri="{FF2B5EF4-FFF2-40B4-BE49-F238E27FC236}">
              <a16:creationId xmlns:a16="http://schemas.microsoft.com/office/drawing/2014/main" id="{CB84A2AA-EFD8-4A25-815B-3EA5CBDF9CC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24" name="Text Box 1683">
          <a:extLst>
            <a:ext uri="{FF2B5EF4-FFF2-40B4-BE49-F238E27FC236}">
              <a16:creationId xmlns:a16="http://schemas.microsoft.com/office/drawing/2014/main" id="{2ACA21F0-B28B-4D8A-A338-7B2670DE021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25" name="Text Box 1682">
          <a:extLst>
            <a:ext uri="{FF2B5EF4-FFF2-40B4-BE49-F238E27FC236}">
              <a16:creationId xmlns:a16="http://schemas.microsoft.com/office/drawing/2014/main" id="{C7C518C7-4CCC-456C-94FB-48B0954B9F8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26" name="Text Box 1683">
          <a:extLst>
            <a:ext uri="{FF2B5EF4-FFF2-40B4-BE49-F238E27FC236}">
              <a16:creationId xmlns:a16="http://schemas.microsoft.com/office/drawing/2014/main" id="{C51E5BE1-465C-40D9-8331-E517C96F32A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4157980</xdr:colOff>
      <xdr:row>274</xdr:row>
      <xdr:rowOff>0</xdr:rowOff>
    </xdr:from>
    <xdr:ext cx="190889" cy="274009"/>
    <xdr:sp macro="" textlink="">
      <xdr:nvSpPr>
        <xdr:cNvPr id="427" name="TextBox 426">
          <a:extLst>
            <a:ext uri="{FF2B5EF4-FFF2-40B4-BE49-F238E27FC236}">
              <a16:creationId xmlns:a16="http://schemas.microsoft.com/office/drawing/2014/main" id="{06226A70-76DB-4C99-8E99-AEB06F4063DA}"/>
            </a:ext>
          </a:extLst>
        </xdr:cNvPr>
        <xdr:cNvSpPr txBox="1"/>
      </xdr:nvSpPr>
      <xdr:spPr>
        <a:xfrm>
          <a:off x="4529455" y="71713725"/>
          <a:ext cx="190889"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28" name="Text Box 1682">
          <a:extLst>
            <a:ext uri="{FF2B5EF4-FFF2-40B4-BE49-F238E27FC236}">
              <a16:creationId xmlns:a16="http://schemas.microsoft.com/office/drawing/2014/main" id="{A9AB2A0E-04A1-4323-B40F-3722A8912F2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29" name="Text Box 1683">
          <a:extLst>
            <a:ext uri="{FF2B5EF4-FFF2-40B4-BE49-F238E27FC236}">
              <a16:creationId xmlns:a16="http://schemas.microsoft.com/office/drawing/2014/main" id="{820F1546-DEF4-4195-95D1-1E6A2BCAEE4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30" name="TextBox 429">
          <a:extLst>
            <a:ext uri="{FF2B5EF4-FFF2-40B4-BE49-F238E27FC236}">
              <a16:creationId xmlns:a16="http://schemas.microsoft.com/office/drawing/2014/main" id="{570A31F5-1791-4B1D-B1FB-3C726C21A48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31" name="TextBox 430">
          <a:extLst>
            <a:ext uri="{FF2B5EF4-FFF2-40B4-BE49-F238E27FC236}">
              <a16:creationId xmlns:a16="http://schemas.microsoft.com/office/drawing/2014/main" id="{B4903091-8A8E-4C80-BF31-754EFAC7AFC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32" name="TextBox 431">
          <a:extLst>
            <a:ext uri="{FF2B5EF4-FFF2-40B4-BE49-F238E27FC236}">
              <a16:creationId xmlns:a16="http://schemas.microsoft.com/office/drawing/2014/main" id="{D2B2A652-023A-4B5F-8814-7AE2570A4B9A}"/>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433" name="TextBox 432">
          <a:extLst>
            <a:ext uri="{FF2B5EF4-FFF2-40B4-BE49-F238E27FC236}">
              <a16:creationId xmlns:a16="http://schemas.microsoft.com/office/drawing/2014/main" id="{2560052F-C9B3-4089-9911-ACC5B6126626}"/>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34" name="TextBox 433">
          <a:extLst>
            <a:ext uri="{FF2B5EF4-FFF2-40B4-BE49-F238E27FC236}">
              <a16:creationId xmlns:a16="http://schemas.microsoft.com/office/drawing/2014/main" id="{EF3B383E-DB1A-4946-A6B3-E571A944E95B}"/>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435" name="TextBox 434">
          <a:extLst>
            <a:ext uri="{FF2B5EF4-FFF2-40B4-BE49-F238E27FC236}">
              <a16:creationId xmlns:a16="http://schemas.microsoft.com/office/drawing/2014/main" id="{1760A893-E0DE-49C3-8241-6BEBCE655BF9}"/>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436" name="TextBox 435">
          <a:extLst>
            <a:ext uri="{FF2B5EF4-FFF2-40B4-BE49-F238E27FC236}">
              <a16:creationId xmlns:a16="http://schemas.microsoft.com/office/drawing/2014/main" id="{3CB2A632-38B6-444A-A649-49D94FF9CCCC}"/>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437" name="TextBox 436">
          <a:extLst>
            <a:ext uri="{FF2B5EF4-FFF2-40B4-BE49-F238E27FC236}">
              <a16:creationId xmlns:a16="http://schemas.microsoft.com/office/drawing/2014/main" id="{299752C2-4515-4803-90C8-C45BC565EAE4}"/>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438" name="TextBox 437">
          <a:extLst>
            <a:ext uri="{FF2B5EF4-FFF2-40B4-BE49-F238E27FC236}">
              <a16:creationId xmlns:a16="http://schemas.microsoft.com/office/drawing/2014/main" id="{D5AFEB7D-CF09-4DF3-A579-B528F5BD9289}"/>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39" name="TextBox 438">
          <a:extLst>
            <a:ext uri="{FF2B5EF4-FFF2-40B4-BE49-F238E27FC236}">
              <a16:creationId xmlns:a16="http://schemas.microsoft.com/office/drawing/2014/main" id="{9D74BA48-82DB-43D7-8FC5-2BF776CF018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40" name="TextBox 439">
          <a:extLst>
            <a:ext uri="{FF2B5EF4-FFF2-40B4-BE49-F238E27FC236}">
              <a16:creationId xmlns:a16="http://schemas.microsoft.com/office/drawing/2014/main" id="{06641AEA-DC96-4843-825B-8B582989046A}"/>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41" name="TextBox 440">
          <a:extLst>
            <a:ext uri="{FF2B5EF4-FFF2-40B4-BE49-F238E27FC236}">
              <a16:creationId xmlns:a16="http://schemas.microsoft.com/office/drawing/2014/main" id="{7ED1645D-55CF-4985-A1A3-C0483033EE89}"/>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42" name="TextBox 441">
          <a:extLst>
            <a:ext uri="{FF2B5EF4-FFF2-40B4-BE49-F238E27FC236}">
              <a16:creationId xmlns:a16="http://schemas.microsoft.com/office/drawing/2014/main" id="{89B2284F-E595-4A16-BCDD-37BE8A218BD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443" name="TextBox 184">
          <a:extLst>
            <a:ext uri="{FF2B5EF4-FFF2-40B4-BE49-F238E27FC236}">
              <a16:creationId xmlns:a16="http://schemas.microsoft.com/office/drawing/2014/main" id="{441C6398-48E0-4540-B5C1-B2682F4DE3E2}"/>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44" name="Text Box 1682">
          <a:extLst>
            <a:ext uri="{FF2B5EF4-FFF2-40B4-BE49-F238E27FC236}">
              <a16:creationId xmlns:a16="http://schemas.microsoft.com/office/drawing/2014/main" id="{492656A8-68D4-4E1D-8DD2-0A909894186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45" name="Text Box 1683">
          <a:extLst>
            <a:ext uri="{FF2B5EF4-FFF2-40B4-BE49-F238E27FC236}">
              <a16:creationId xmlns:a16="http://schemas.microsoft.com/office/drawing/2014/main" id="{AFA49587-AC77-4E9B-8285-0D53686AC7A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46" name="Text Box 1682">
          <a:extLst>
            <a:ext uri="{FF2B5EF4-FFF2-40B4-BE49-F238E27FC236}">
              <a16:creationId xmlns:a16="http://schemas.microsoft.com/office/drawing/2014/main" id="{E2DC4B4B-F79A-4A0B-B760-DBD10321812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47" name="Text Box 1683">
          <a:extLst>
            <a:ext uri="{FF2B5EF4-FFF2-40B4-BE49-F238E27FC236}">
              <a16:creationId xmlns:a16="http://schemas.microsoft.com/office/drawing/2014/main" id="{DE0981AE-BB4C-4DBB-850A-B3D16352528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48" name="Text Box 1682">
          <a:extLst>
            <a:ext uri="{FF2B5EF4-FFF2-40B4-BE49-F238E27FC236}">
              <a16:creationId xmlns:a16="http://schemas.microsoft.com/office/drawing/2014/main" id="{9189EDA0-D7CF-48BE-8124-7973AC4A51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49" name="Text Box 1683">
          <a:extLst>
            <a:ext uri="{FF2B5EF4-FFF2-40B4-BE49-F238E27FC236}">
              <a16:creationId xmlns:a16="http://schemas.microsoft.com/office/drawing/2014/main" id="{B2A3DDDE-1FEB-4D8F-9D14-FD86210840B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50" name="Text Box 1682">
          <a:extLst>
            <a:ext uri="{FF2B5EF4-FFF2-40B4-BE49-F238E27FC236}">
              <a16:creationId xmlns:a16="http://schemas.microsoft.com/office/drawing/2014/main" id="{ACD01F47-62D3-42C6-A002-502835905D0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1" name="Text Box 1683">
          <a:extLst>
            <a:ext uri="{FF2B5EF4-FFF2-40B4-BE49-F238E27FC236}">
              <a16:creationId xmlns:a16="http://schemas.microsoft.com/office/drawing/2014/main" id="{14CFBD59-7532-4BEB-AAB0-B002D8D1C74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52" name="Text Box 1682">
          <a:extLst>
            <a:ext uri="{FF2B5EF4-FFF2-40B4-BE49-F238E27FC236}">
              <a16:creationId xmlns:a16="http://schemas.microsoft.com/office/drawing/2014/main" id="{99493956-4F85-4051-9082-54087F400F4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3" name="Text Box 1683">
          <a:extLst>
            <a:ext uri="{FF2B5EF4-FFF2-40B4-BE49-F238E27FC236}">
              <a16:creationId xmlns:a16="http://schemas.microsoft.com/office/drawing/2014/main" id="{4CAC0178-02F3-4308-921D-C8AF5FF4DC4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54" name="Text Box 1682">
          <a:extLst>
            <a:ext uri="{FF2B5EF4-FFF2-40B4-BE49-F238E27FC236}">
              <a16:creationId xmlns:a16="http://schemas.microsoft.com/office/drawing/2014/main" id="{80BBC049-FE9B-401A-B6E0-9CBCF249A604}"/>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5" name="Text Box 1683">
          <a:extLst>
            <a:ext uri="{FF2B5EF4-FFF2-40B4-BE49-F238E27FC236}">
              <a16:creationId xmlns:a16="http://schemas.microsoft.com/office/drawing/2014/main" id="{5D87B1F5-BD42-4A11-A338-E49ABBDBC5B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56" name="Text Box 1682">
          <a:extLst>
            <a:ext uri="{FF2B5EF4-FFF2-40B4-BE49-F238E27FC236}">
              <a16:creationId xmlns:a16="http://schemas.microsoft.com/office/drawing/2014/main" id="{2BB55867-9968-4625-89EB-981876B3EC2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7" name="Text Box 1683">
          <a:extLst>
            <a:ext uri="{FF2B5EF4-FFF2-40B4-BE49-F238E27FC236}">
              <a16:creationId xmlns:a16="http://schemas.microsoft.com/office/drawing/2014/main" id="{26637F75-0C3B-413A-9B14-13898558C4FB}"/>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58" name="Text Box 1682">
          <a:extLst>
            <a:ext uri="{FF2B5EF4-FFF2-40B4-BE49-F238E27FC236}">
              <a16:creationId xmlns:a16="http://schemas.microsoft.com/office/drawing/2014/main" id="{A818E4B3-2D73-4BA4-A52F-13097257D300}"/>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59" name="Text Box 1683">
          <a:extLst>
            <a:ext uri="{FF2B5EF4-FFF2-40B4-BE49-F238E27FC236}">
              <a16:creationId xmlns:a16="http://schemas.microsoft.com/office/drawing/2014/main" id="{97AE9CC2-893B-4B8F-89D4-E3281FC87E7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60" name="Text Box 1682">
          <a:extLst>
            <a:ext uri="{FF2B5EF4-FFF2-40B4-BE49-F238E27FC236}">
              <a16:creationId xmlns:a16="http://schemas.microsoft.com/office/drawing/2014/main" id="{E5876B86-983A-47D6-BEFF-34A6DC42A67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61" name="Text Box 1683">
          <a:extLst>
            <a:ext uri="{FF2B5EF4-FFF2-40B4-BE49-F238E27FC236}">
              <a16:creationId xmlns:a16="http://schemas.microsoft.com/office/drawing/2014/main" id="{CBA30FD1-8EEF-4B7F-8F8E-B2EAFF8EB4C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62" name="Text Box 1682">
          <a:extLst>
            <a:ext uri="{FF2B5EF4-FFF2-40B4-BE49-F238E27FC236}">
              <a16:creationId xmlns:a16="http://schemas.microsoft.com/office/drawing/2014/main" id="{60881104-A669-4DF3-A00F-E0C6178D882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63" name="Text Box 1683">
          <a:extLst>
            <a:ext uri="{FF2B5EF4-FFF2-40B4-BE49-F238E27FC236}">
              <a16:creationId xmlns:a16="http://schemas.microsoft.com/office/drawing/2014/main" id="{98B463D7-7775-4457-B0EA-D5A2A2B07FF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4" name="TextBox 463">
          <a:extLst>
            <a:ext uri="{FF2B5EF4-FFF2-40B4-BE49-F238E27FC236}">
              <a16:creationId xmlns:a16="http://schemas.microsoft.com/office/drawing/2014/main" id="{7928FCCD-29AF-47B6-9595-78EBE858207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5" name="TextBox 464">
          <a:extLst>
            <a:ext uri="{FF2B5EF4-FFF2-40B4-BE49-F238E27FC236}">
              <a16:creationId xmlns:a16="http://schemas.microsoft.com/office/drawing/2014/main" id="{496A04D4-A783-494F-A5C6-6A83F08DCB7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6" name="TextBox 465">
          <a:extLst>
            <a:ext uri="{FF2B5EF4-FFF2-40B4-BE49-F238E27FC236}">
              <a16:creationId xmlns:a16="http://schemas.microsoft.com/office/drawing/2014/main" id="{A3B72DE7-21B5-480B-9694-6018BEF0FC3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7" name="TextBox 466">
          <a:extLst>
            <a:ext uri="{FF2B5EF4-FFF2-40B4-BE49-F238E27FC236}">
              <a16:creationId xmlns:a16="http://schemas.microsoft.com/office/drawing/2014/main" id="{935CFEE5-3507-4EC9-98C5-AA3133E342C3}"/>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8" name="TextBox 467">
          <a:extLst>
            <a:ext uri="{FF2B5EF4-FFF2-40B4-BE49-F238E27FC236}">
              <a16:creationId xmlns:a16="http://schemas.microsoft.com/office/drawing/2014/main" id="{0D1913C2-05B5-41B7-B2D6-6726E172F99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69" name="TextBox 468">
          <a:extLst>
            <a:ext uri="{FF2B5EF4-FFF2-40B4-BE49-F238E27FC236}">
              <a16:creationId xmlns:a16="http://schemas.microsoft.com/office/drawing/2014/main" id="{B9C0E859-5D15-4095-9C19-37A2B3B9ED1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470" name="TextBox 469">
          <a:extLst>
            <a:ext uri="{FF2B5EF4-FFF2-40B4-BE49-F238E27FC236}">
              <a16:creationId xmlns:a16="http://schemas.microsoft.com/office/drawing/2014/main" id="{E3F9A6F1-1A60-4D33-A9E8-AA399923E28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471" name="TextBox 470">
          <a:extLst>
            <a:ext uri="{FF2B5EF4-FFF2-40B4-BE49-F238E27FC236}">
              <a16:creationId xmlns:a16="http://schemas.microsoft.com/office/drawing/2014/main" id="{AA7CB422-B1C7-4AEC-B742-738DB9FD87D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472" name="TextBox 471">
          <a:extLst>
            <a:ext uri="{FF2B5EF4-FFF2-40B4-BE49-F238E27FC236}">
              <a16:creationId xmlns:a16="http://schemas.microsoft.com/office/drawing/2014/main" id="{D8F57B4A-27D4-4F2D-BDAF-61502BD8AB8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3" name="TextBox 472">
          <a:extLst>
            <a:ext uri="{FF2B5EF4-FFF2-40B4-BE49-F238E27FC236}">
              <a16:creationId xmlns:a16="http://schemas.microsoft.com/office/drawing/2014/main" id="{011CCE0C-8ECC-4FBC-99E7-2DCD4DB64AB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4" name="TextBox 473">
          <a:extLst>
            <a:ext uri="{FF2B5EF4-FFF2-40B4-BE49-F238E27FC236}">
              <a16:creationId xmlns:a16="http://schemas.microsoft.com/office/drawing/2014/main" id="{5673665A-D5B7-4A4B-95F5-EF7EEC1D6166}"/>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5" name="TextBox 474">
          <a:extLst>
            <a:ext uri="{FF2B5EF4-FFF2-40B4-BE49-F238E27FC236}">
              <a16:creationId xmlns:a16="http://schemas.microsoft.com/office/drawing/2014/main" id="{EB9F0B84-9E5C-46C9-814C-EDE905D54DA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6" name="TextBox 475">
          <a:extLst>
            <a:ext uri="{FF2B5EF4-FFF2-40B4-BE49-F238E27FC236}">
              <a16:creationId xmlns:a16="http://schemas.microsoft.com/office/drawing/2014/main" id="{E1509F63-7571-4044-9C87-28B57F9AEFD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477" name="TextBox 184">
          <a:extLst>
            <a:ext uri="{FF2B5EF4-FFF2-40B4-BE49-F238E27FC236}">
              <a16:creationId xmlns:a16="http://schemas.microsoft.com/office/drawing/2014/main" id="{78F9E13B-663A-4484-9459-7AF3BCFA102F}"/>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8" name="TextBox 477">
          <a:extLst>
            <a:ext uri="{FF2B5EF4-FFF2-40B4-BE49-F238E27FC236}">
              <a16:creationId xmlns:a16="http://schemas.microsoft.com/office/drawing/2014/main" id="{3F688748-458C-48B9-AACE-4356FB91731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79" name="TextBox 478">
          <a:extLst>
            <a:ext uri="{FF2B5EF4-FFF2-40B4-BE49-F238E27FC236}">
              <a16:creationId xmlns:a16="http://schemas.microsoft.com/office/drawing/2014/main" id="{E240902E-F0AA-4E3F-BBF2-F60122D44BD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80" name="TextBox 479">
          <a:extLst>
            <a:ext uri="{FF2B5EF4-FFF2-40B4-BE49-F238E27FC236}">
              <a16:creationId xmlns:a16="http://schemas.microsoft.com/office/drawing/2014/main" id="{43C3E47D-2D13-4035-B21D-4CB188D2888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81" name="TextBox 480">
          <a:extLst>
            <a:ext uri="{FF2B5EF4-FFF2-40B4-BE49-F238E27FC236}">
              <a16:creationId xmlns:a16="http://schemas.microsoft.com/office/drawing/2014/main" id="{6DA6BD78-7CFC-4948-BF42-D921C2959EF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482" name="TextBox 184">
          <a:extLst>
            <a:ext uri="{FF2B5EF4-FFF2-40B4-BE49-F238E27FC236}">
              <a16:creationId xmlns:a16="http://schemas.microsoft.com/office/drawing/2014/main" id="{C97F23AE-FC9F-4264-BE19-EC7F4E59D277}"/>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83" name="TextBox 482">
          <a:extLst>
            <a:ext uri="{FF2B5EF4-FFF2-40B4-BE49-F238E27FC236}">
              <a16:creationId xmlns:a16="http://schemas.microsoft.com/office/drawing/2014/main" id="{4A00BB1F-D7F4-4766-81DA-6975343ECD2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84" name="TextBox 483">
          <a:extLst>
            <a:ext uri="{FF2B5EF4-FFF2-40B4-BE49-F238E27FC236}">
              <a16:creationId xmlns:a16="http://schemas.microsoft.com/office/drawing/2014/main" id="{1F81F753-2E67-4FB3-9DA3-7DE269771079}"/>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85" name="TextBox 484">
          <a:extLst>
            <a:ext uri="{FF2B5EF4-FFF2-40B4-BE49-F238E27FC236}">
              <a16:creationId xmlns:a16="http://schemas.microsoft.com/office/drawing/2014/main" id="{2D64699A-6D79-4B71-97C7-170F77A06C4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486" name="TextBox 485">
          <a:extLst>
            <a:ext uri="{FF2B5EF4-FFF2-40B4-BE49-F238E27FC236}">
              <a16:creationId xmlns:a16="http://schemas.microsoft.com/office/drawing/2014/main" id="{05B94CC6-5C9D-4448-9F56-D4D9716D01C0}"/>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487" name="TextBox 486">
          <a:extLst>
            <a:ext uri="{FF2B5EF4-FFF2-40B4-BE49-F238E27FC236}">
              <a16:creationId xmlns:a16="http://schemas.microsoft.com/office/drawing/2014/main" id="{FDD51DBE-4982-4D18-9588-6E2E5F805B79}"/>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488" name="TextBox 487">
          <a:extLst>
            <a:ext uri="{FF2B5EF4-FFF2-40B4-BE49-F238E27FC236}">
              <a16:creationId xmlns:a16="http://schemas.microsoft.com/office/drawing/2014/main" id="{E0110933-3403-4D48-87F2-629159D642F9}"/>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489" name="TextBox 488">
          <a:extLst>
            <a:ext uri="{FF2B5EF4-FFF2-40B4-BE49-F238E27FC236}">
              <a16:creationId xmlns:a16="http://schemas.microsoft.com/office/drawing/2014/main" id="{F92ACCA9-6390-47B7-B05B-CF15AF403E19}"/>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490" name="TextBox 489">
          <a:extLst>
            <a:ext uri="{FF2B5EF4-FFF2-40B4-BE49-F238E27FC236}">
              <a16:creationId xmlns:a16="http://schemas.microsoft.com/office/drawing/2014/main" id="{1B646646-AD4A-44AF-8CC4-A0376F1A0FE4}"/>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491" name="TextBox 490">
          <a:extLst>
            <a:ext uri="{FF2B5EF4-FFF2-40B4-BE49-F238E27FC236}">
              <a16:creationId xmlns:a16="http://schemas.microsoft.com/office/drawing/2014/main" id="{27B7EC49-A7E8-4A59-AFA6-2FD224BEAC0D}"/>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74523"/>
    <xdr:sp macro="" textlink="">
      <xdr:nvSpPr>
        <xdr:cNvPr id="492" name="TextBox 491">
          <a:extLst>
            <a:ext uri="{FF2B5EF4-FFF2-40B4-BE49-F238E27FC236}">
              <a16:creationId xmlns:a16="http://schemas.microsoft.com/office/drawing/2014/main" id="{5395B5CB-3EC9-4960-9848-A907221BC851}"/>
            </a:ext>
          </a:extLst>
        </xdr:cNvPr>
        <xdr:cNvSpPr txBox="1"/>
      </xdr:nvSpPr>
      <xdr:spPr>
        <a:xfrm>
          <a:off x="6340475" y="71713725"/>
          <a:ext cx="915259"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74523"/>
    <xdr:sp macro="" textlink="">
      <xdr:nvSpPr>
        <xdr:cNvPr id="493" name="TextBox 492">
          <a:extLst>
            <a:ext uri="{FF2B5EF4-FFF2-40B4-BE49-F238E27FC236}">
              <a16:creationId xmlns:a16="http://schemas.microsoft.com/office/drawing/2014/main" id="{0D2E4786-9AB1-4558-BB99-7272929FEF8A}"/>
            </a:ext>
          </a:extLst>
        </xdr:cNvPr>
        <xdr:cNvSpPr txBox="1"/>
      </xdr:nvSpPr>
      <xdr:spPr>
        <a:xfrm>
          <a:off x="6340475" y="71713725"/>
          <a:ext cx="915259"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94" name="TextBox 493">
          <a:extLst>
            <a:ext uri="{FF2B5EF4-FFF2-40B4-BE49-F238E27FC236}">
              <a16:creationId xmlns:a16="http://schemas.microsoft.com/office/drawing/2014/main" id="{18C18AA4-C2E8-453B-8C82-84E27FB8A13F}"/>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495" name="TextBox 494">
          <a:extLst>
            <a:ext uri="{FF2B5EF4-FFF2-40B4-BE49-F238E27FC236}">
              <a16:creationId xmlns:a16="http://schemas.microsoft.com/office/drawing/2014/main" id="{5043DD1D-C45A-4390-BF56-805B0C843C04}"/>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496" name="TextBox 184">
          <a:extLst>
            <a:ext uri="{FF2B5EF4-FFF2-40B4-BE49-F238E27FC236}">
              <a16:creationId xmlns:a16="http://schemas.microsoft.com/office/drawing/2014/main" id="{101A6143-EEA6-49E1-8201-F95FA95496B8}"/>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97" name="Text Box 1682">
          <a:extLst>
            <a:ext uri="{FF2B5EF4-FFF2-40B4-BE49-F238E27FC236}">
              <a16:creationId xmlns:a16="http://schemas.microsoft.com/office/drawing/2014/main" id="{B09E7148-8A4F-4B0D-BF46-F2118E34FD2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498" name="Text Box 1683">
          <a:extLst>
            <a:ext uri="{FF2B5EF4-FFF2-40B4-BE49-F238E27FC236}">
              <a16:creationId xmlns:a16="http://schemas.microsoft.com/office/drawing/2014/main" id="{F5E4CD04-C604-42A1-82ED-FAEB147888E9}"/>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499" name="Text Box 1682">
          <a:extLst>
            <a:ext uri="{FF2B5EF4-FFF2-40B4-BE49-F238E27FC236}">
              <a16:creationId xmlns:a16="http://schemas.microsoft.com/office/drawing/2014/main" id="{2018F702-E0CC-45ED-9985-BD3869241452}"/>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00" name="Text Box 1683">
          <a:extLst>
            <a:ext uri="{FF2B5EF4-FFF2-40B4-BE49-F238E27FC236}">
              <a16:creationId xmlns:a16="http://schemas.microsoft.com/office/drawing/2014/main" id="{B8859924-6693-4FEB-87B6-FB1107A5912E}"/>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1" name="Text Box 1682">
          <a:extLst>
            <a:ext uri="{FF2B5EF4-FFF2-40B4-BE49-F238E27FC236}">
              <a16:creationId xmlns:a16="http://schemas.microsoft.com/office/drawing/2014/main" id="{DFEFA803-6E98-45B3-BC1A-0D62E78CB0C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02" name="Text Box 1683">
          <a:extLst>
            <a:ext uri="{FF2B5EF4-FFF2-40B4-BE49-F238E27FC236}">
              <a16:creationId xmlns:a16="http://schemas.microsoft.com/office/drawing/2014/main" id="{80510CA7-3D1A-4EE1-AF82-EE88ED4D1E6C}"/>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3" name="Text Box 1682">
          <a:extLst>
            <a:ext uri="{FF2B5EF4-FFF2-40B4-BE49-F238E27FC236}">
              <a16:creationId xmlns:a16="http://schemas.microsoft.com/office/drawing/2014/main" id="{D82C9776-5002-43B7-9313-160984DB2FC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04" name="Text Box 1683">
          <a:extLst>
            <a:ext uri="{FF2B5EF4-FFF2-40B4-BE49-F238E27FC236}">
              <a16:creationId xmlns:a16="http://schemas.microsoft.com/office/drawing/2014/main" id="{3C17CFF9-7F4C-4D00-9612-76CECF7A8C2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5" name="Text Box 1682">
          <a:extLst>
            <a:ext uri="{FF2B5EF4-FFF2-40B4-BE49-F238E27FC236}">
              <a16:creationId xmlns:a16="http://schemas.microsoft.com/office/drawing/2014/main" id="{AAB5458C-0A7E-4C4B-B597-0428A4703CE1}"/>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06" name="Text Box 1683">
          <a:extLst>
            <a:ext uri="{FF2B5EF4-FFF2-40B4-BE49-F238E27FC236}">
              <a16:creationId xmlns:a16="http://schemas.microsoft.com/office/drawing/2014/main" id="{FF221ACD-5DDD-4BB6-972E-9B38B5BE36F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7" name="Text Box 1682">
          <a:extLst>
            <a:ext uri="{FF2B5EF4-FFF2-40B4-BE49-F238E27FC236}">
              <a16:creationId xmlns:a16="http://schemas.microsoft.com/office/drawing/2014/main" id="{5216A860-42BB-4DA5-BCEC-E3ADA4F114D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08" name="Text Box 1683">
          <a:extLst>
            <a:ext uri="{FF2B5EF4-FFF2-40B4-BE49-F238E27FC236}">
              <a16:creationId xmlns:a16="http://schemas.microsoft.com/office/drawing/2014/main" id="{B9D41203-0CBF-46DF-B638-F49BA6F0824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09" name="Text Box 1682">
          <a:extLst>
            <a:ext uri="{FF2B5EF4-FFF2-40B4-BE49-F238E27FC236}">
              <a16:creationId xmlns:a16="http://schemas.microsoft.com/office/drawing/2014/main" id="{037A7FB3-6250-4925-80B1-FD73C3DE448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10" name="Text Box 1683">
          <a:extLst>
            <a:ext uri="{FF2B5EF4-FFF2-40B4-BE49-F238E27FC236}">
              <a16:creationId xmlns:a16="http://schemas.microsoft.com/office/drawing/2014/main" id="{7D0D9593-8542-46B9-B5F7-E3BCBFB9838A}"/>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11" name="Text Box 1682">
          <a:extLst>
            <a:ext uri="{FF2B5EF4-FFF2-40B4-BE49-F238E27FC236}">
              <a16:creationId xmlns:a16="http://schemas.microsoft.com/office/drawing/2014/main" id="{27A1C6C3-7569-4E93-921E-687B73A4EB7B}"/>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12" name="Text Box 1683">
          <a:extLst>
            <a:ext uri="{FF2B5EF4-FFF2-40B4-BE49-F238E27FC236}">
              <a16:creationId xmlns:a16="http://schemas.microsoft.com/office/drawing/2014/main" id="{0F2622EC-7FE9-4E86-A92E-9FCB016C51C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13" name="Text Box 1682">
          <a:extLst>
            <a:ext uri="{FF2B5EF4-FFF2-40B4-BE49-F238E27FC236}">
              <a16:creationId xmlns:a16="http://schemas.microsoft.com/office/drawing/2014/main" id="{141087F2-FABE-4AA9-9A02-1C5515BC484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14" name="Text Box 1683">
          <a:extLst>
            <a:ext uri="{FF2B5EF4-FFF2-40B4-BE49-F238E27FC236}">
              <a16:creationId xmlns:a16="http://schemas.microsoft.com/office/drawing/2014/main" id="{9CC2959D-4E60-4D6B-BB86-5EE6DC9AE6F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15" name="Text Box 1682">
          <a:extLst>
            <a:ext uri="{FF2B5EF4-FFF2-40B4-BE49-F238E27FC236}">
              <a16:creationId xmlns:a16="http://schemas.microsoft.com/office/drawing/2014/main" id="{8466A9D9-07E4-4774-8DBC-88E8F54467C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16" name="Text Box 1683">
          <a:extLst>
            <a:ext uri="{FF2B5EF4-FFF2-40B4-BE49-F238E27FC236}">
              <a16:creationId xmlns:a16="http://schemas.microsoft.com/office/drawing/2014/main" id="{0D3060EE-33F2-4403-A1C1-EA60B58675A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17" name="TextBox 516">
          <a:extLst>
            <a:ext uri="{FF2B5EF4-FFF2-40B4-BE49-F238E27FC236}">
              <a16:creationId xmlns:a16="http://schemas.microsoft.com/office/drawing/2014/main" id="{9105ABF3-1378-45CA-B9B4-0E05AEC3B2A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18" name="TextBox 517">
          <a:extLst>
            <a:ext uri="{FF2B5EF4-FFF2-40B4-BE49-F238E27FC236}">
              <a16:creationId xmlns:a16="http://schemas.microsoft.com/office/drawing/2014/main" id="{681E0628-8D5A-4404-B307-842DDD271E5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19" name="TextBox 518">
          <a:extLst>
            <a:ext uri="{FF2B5EF4-FFF2-40B4-BE49-F238E27FC236}">
              <a16:creationId xmlns:a16="http://schemas.microsoft.com/office/drawing/2014/main" id="{9E9C9585-530F-4F51-8B83-A024634D396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20" name="TextBox 519">
          <a:extLst>
            <a:ext uri="{FF2B5EF4-FFF2-40B4-BE49-F238E27FC236}">
              <a16:creationId xmlns:a16="http://schemas.microsoft.com/office/drawing/2014/main" id="{27197A07-71B2-4705-B477-E51A6938A547}"/>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1" name="Text Box 1682">
          <a:extLst>
            <a:ext uri="{FF2B5EF4-FFF2-40B4-BE49-F238E27FC236}">
              <a16:creationId xmlns:a16="http://schemas.microsoft.com/office/drawing/2014/main" id="{55A9311A-1923-447B-B9BD-067C4FE2018A}"/>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22" name="Text Box 1683">
          <a:extLst>
            <a:ext uri="{FF2B5EF4-FFF2-40B4-BE49-F238E27FC236}">
              <a16:creationId xmlns:a16="http://schemas.microsoft.com/office/drawing/2014/main" id="{53218E41-547A-42D3-B713-C11BCF49F3A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3" name="Text Box 1682">
          <a:extLst>
            <a:ext uri="{FF2B5EF4-FFF2-40B4-BE49-F238E27FC236}">
              <a16:creationId xmlns:a16="http://schemas.microsoft.com/office/drawing/2014/main" id="{379DB859-C677-45DA-987C-B4D308ACF41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4" name="Text Box 1682">
          <a:extLst>
            <a:ext uri="{FF2B5EF4-FFF2-40B4-BE49-F238E27FC236}">
              <a16:creationId xmlns:a16="http://schemas.microsoft.com/office/drawing/2014/main" id="{A194AB0E-7FC1-454E-9D6D-8A9A6897A569}"/>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25" name="Text Box 1683">
          <a:extLst>
            <a:ext uri="{FF2B5EF4-FFF2-40B4-BE49-F238E27FC236}">
              <a16:creationId xmlns:a16="http://schemas.microsoft.com/office/drawing/2014/main" id="{B6646821-4695-4881-AE1A-E54F98A4F171}"/>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6" name="Text Box 1682">
          <a:extLst>
            <a:ext uri="{FF2B5EF4-FFF2-40B4-BE49-F238E27FC236}">
              <a16:creationId xmlns:a16="http://schemas.microsoft.com/office/drawing/2014/main" id="{28991411-CFD2-4381-BE43-67BF262AB463}"/>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27" name="Text Box 1683">
          <a:extLst>
            <a:ext uri="{FF2B5EF4-FFF2-40B4-BE49-F238E27FC236}">
              <a16:creationId xmlns:a16="http://schemas.microsoft.com/office/drawing/2014/main" id="{0757A5AF-4326-4F7A-96FE-4C5B0BD9AE46}"/>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8" name="Text Box 1682">
          <a:extLst>
            <a:ext uri="{FF2B5EF4-FFF2-40B4-BE49-F238E27FC236}">
              <a16:creationId xmlns:a16="http://schemas.microsoft.com/office/drawing/2014/main" id="{CCF5654C-A59A-487A-9EEA-7C5891976B78}"/>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29" name="Text Box 1682">
          <a:extLst>
            <a:ext uri="{FF2B5EF4-FFF2-40B4-BE49-F238E27FC236}">
              <a16:creationId xmlns:a16="http://schemas.microsoft.com/office/drawing/2014/main" id="{A6C9BAA3-AF75-48DE-B555-E374A84D674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0" name="Text Box 1683">
          <a:extLst>
            <a:ext uri="{FF2B5EF4-FFF2-40B4-BE49-F238E27FC236}">
              <a16:creationId xmlns:a16="http://schemas.microsoft.com/office/drawing/2014/main" id="{B348FC72-CD36-42D6-B463-56240879F76D}"/>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31" name="Text Box 1682">
          <a:extLst>
            <a:ext uri="{FF2B5EF4-FFF2-40B4-BE49-F238E27FC236}">
              <a16:creationId xmlns:a16="http://schemas.microsoft.com/office/drawing/2014/main" id="{95E413E8-70F0-4EF6-86FB-2C846FF1A3D7}"/>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2" name="Text Box 1683">
          <a:extLst>
            <a:ext uri="{FF2B5EF4-FFF2-40B4-BE49-F238E27FC236}">
              <a16:creationId xmlns:a16="http://schemas.microsoft.com/office/drawing/2014/main" id="{ACE1EC72-7CD1-4C5D-B4A6-2A663ED88533}"/>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33" name="Text Box 1682">
          <a:extLst>
            <a:ext uri="{FF2B5EF4-FFF2-40B4-BE49-F238E27FC236}">
              <a16:creationId xmlns:a16="http://schemas.microsoft.com/office/drawing/2014/main" id="{4CB9DE14-178F-4CEA-B3B4-63CCBEBED05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4" name="Text Box 1683">
          <a:extLst>
            <a:ext uri="{FF2B5EF4-FFF2-40B4-BE49-F238E27FC236}">
              <a16:creationId xmlns:a16="http://schemas.microsoft.com/office/drawing/2014/main" id="{725F5EA5-5A31-4FE0-BE77-8BD692B9AA95}"/>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35" name="Text Box 1682">
          <a:extLst>
            <a:ext uri="{FF2B5EF4-FFF2-40B4-BE49-F238E27FC236}">
              <a16:creationId xmlns:a16="http://schemas.microsoft.com/office/drawing/2014/main" id="{93A3BDB2-32B3-49AF-AD32-9CD3DD7BB76D}"/>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6" name="Text Box 1683">
          <a:extLst>
            <a:ext uri="{FF2B5EF4-FFF2-40B4-BE49-F238E27FC236}">
              <a16:creationId xmlns:a16="http://schemas.microsoft.com/office/drawing/2014/main" id="{1890F0EA-0F53-436B-975A-343CFCD7E9A0}"/>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37" name="Text Box 1682">
          <a:extLst>
            <a:ext uri="{FF2B5EF4-FFF2-40B4-BE49-F238E27FC236}">
              <a16:creationId xmlns:a16="http://schemas.microsoft.com/office/drawing/2014/main" id="{88DC6BFC-5ABB-41CF-9676-456C0D2EC835}"/>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38" name="Text Box 1683">
          <a:extLst>
            <a:ext uri="{FF2B5EF4-FFF2-40B4-BE49-F238E27FC236}">
              <a16:creationId xmlns:a16="http://schemas.microsoft.com/office/drawing/2014/main" id="{2D307362-A1F7-42A9-8A4F-ED4E1BF42D8F}"/>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39" name="Text Box 1682">
          <a:extLst>
            <a:ext uri="{FF2B5EF4-FFF2-40B4-BE49-F238E27FC236}">
              <a16:creationId xmlns:a16="http://schemas.microsoft.com/office/drawing/2014/main" id="{49775D8F-CE7E-4AA3-993F-5162ED1282F6}"/>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40" name="Text Box 1683">
          <a:extLst>
            <a:ext uri="{FF2B5EF4-FFF2-40B4-BE49-F238E27FC236}">
              <a16:creationId xmlns:a16="http://schemas.microsoft.com/office/drawing/2014/main" id="{544AD0FE-B722-4442-972A-7FC586F8F2D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1" name="TextBox 540">
          <a:extLst>
            <a:ext uri="{FF2B5EF4-FFF2-40B4-BE49-F238E27FC236}">
              <a16:creationId xmlns:a16="http://schemas.microsoft.com/office/drawing/2014/main" id="{1B88024A-AC9B-4081-8E2C-30A590A32003}"/>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2" name="TextBox 541">
          <a:extLst>
            <a:ext uri="{FF2B5EF4-FFF2-40B4-BE49-F238E27FC236}">
              <a16:creationId xmlns:a16="http://schemas.microsoft.com/office/drawing/2014/main" id="{F8922685-64F7-4823-A7AE-3CFFF9210C7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3" name="TextBox 542">
          <a:extLst>
            <a:ext uri="{FF2B5EF4-FFF2-40B4-BE49-F238E27FC236}">
              <a16:creationId xmlns:a16="http://schemas.microsoft.com/office/drawing/2014/main" id="{60ED94C6-F2B2-4D1B-B8EB-1CAF907DC0B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4" name="TextBox 543">
          <a:extLst>
            <a:ext uri="{FF2B5EF4-FFF2-40B4-BE49-F238E27FC236}">
              <a16:creationId xmlns:a16="http://schemas.microsoft.com/office/drawing/2014/main" id="{DC145F72-548E-4EBD-BD0B-1B43C1F4484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5" name="TextBox 544">
          <a:extLst>
            <a:ext uri="{FF2B5EF4-FFF2-40B4-BE49-F238E27FC236}">
              <a16:creationId xmlns:a16="http://schemas.microsoft.com/office/drawing/2014/main" id="{2D07ADCD-6A4C-4E70-87A6-4E660D3B154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46" name="TextBox 545">
          <a:extLst>
            <a:ext uri="{FF2B5EF4-FFF2-40B4-BE49-F238E27FC236}">
              <a16:creationId xmlns:a16="http://schemas.microsoft.com/office/drawing/2014/main" id="{CBF28D56-D055-4CF1-A689-A3132C3699C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47" name="TextBox 546">
          <a:extLst>
            <a:ext uri="{FF2B5EF4-FFF2-40B4-BE49-F238E27FC236}">
              <a16:creationId xmlns:a16="http://schemas.microsoft.com/office/drawing/2014/main" id="{D27C6B50-5DFC-4689-BAFD-20FCCEB1FBD3}"/>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48" name="TextBox 547">
          <a:extLst>
            <a:ext uri="{FF2B5EF4-FFF2-40B4-BE49-F238E27FC236}">
              <a16:creationId xmlns:a16="http://schemas.microsoft.com/office/drawing/2014/main" id="{851B96EE-C41F-451A-851F-1BDE4BBB4A1B}"/>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49" name="TextBox 548">
          <a:extLst>
            <a:ext uri="{FF2B5EF4-FFF2-40B4-BE49-F238E27FC236}">
              <a16:creationId xmlns:a16="http://schemas.microsoft.com/office/drawing/2014/main" id="{9C62F6CD-B832-4B68-BC44-41F2BE01931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50" name="TextBox 549">
          <a:extLst>
            <a:ext uri="{FF2B5EF4-FFF2-40B4-BE49-F238E27FC236}">
              <a16:creationId xmlns:a16="http://schemas.microsoft.com/office/drawing/2014/main" id="{11D0ADD1-955E-4EF8-954F-2BE51C293D5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51" name="TextBox 550">
          <a:extLst>
            <a:ext uri="{FF2B5EF4-FFF2-40B4-BE49-F238E27FC236}">
              <a16:creationId xmlns:a16="http://schemas.microsoft.com/office/drawing/2014/main" id="{8F5092DA-4546-4132-BC83-11C629189EE1}"/>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52" name="TextBox 551">
          <a:extLst>
            <a:ext uri="{FF2B5EF4-FFF2-40B4-BE49-F238E27FC236}">
              <a16:creationId xmlns:a16="http://schemas.microsoft.com/office/drawing/2014/main" id="{7B04B8A7-F4D0-4F27-B5B4-A8875E2BF8B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53" name="TextBox 552">
          <a:extLst>
            <a:ext uri="{FF2B5EF4-FFF2-40B4-BE49-F238E27FC236}">
              <a16:creationId xmlns:a16="http://schemas.microsoft.com/office/drawing/2014/main" id="{97ADDD4B-5437-47D2-AF83-C4DFE38CED1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554" name="TextBox 184">
          <a:extLst>
            <a:ext uri="{FF2B5EF4-FFF2-40B4-BE49-F238E27FC236}">
              <a16:creationId xmlns:a16="http://schemas.microsoft.com/office/drawing/2014/main" id="{10CBB2B3-E331-4149-9D11-0FE75A62314B}"/>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55" name="TextBox 554">
          <a:extLst>
            <a:ext uri="{FF2B5EF4-FFF2-40B4-BE49-F238E27FC236}">
              <a16:creationId xmlns:a16="http://schemas.microsoft.com/office/drawing/2014/main" id="{33A688F2-7127-40F3-BDCF-2BA9830788E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56" name="TextBox 555">
          <a:extLst>
            <a:ext uri="{FF2B5EF4-FFF2-40B4-BE49-F238E27FC236}">
              <a16:creationId xmlns:a16="http://schemas.microsoft.com/office/drawing/2014/main" id="{98E59C92-DE83-43FD-877E-6DC66DA76D77}"/>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57" name="TextBox 556">
          <a:extLst>
            <a:ext uri="{FF2B5EF4-FFF2-40B4-BE49-F238E27FC236}">
              <a16:creationId xmlns:a16="http://schemas.microsoft.com/office/drawing/2014/main" id="{545C749B-82BC-4B67-8096-DCC624CD8786}"/>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58" name="TextBox 557">
          <a:extLst>
            <a:ext uri="{FF2B5EF4-FFF2-40B4-BE49-F238E27FC236}">
              <a16:creationId xmlns:a16="http://schemas.microsoft.com/office/drawing/2014/main" id="{BAADA4DB-A323-4234-81DE-4BA7C1F893EA}"/>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59" name="TextBox 558">
          <a:extLst>
            <a:ext uri="{FF2B5EF4-FFF2-40B4-BE49-F238E27FC236}">
              <a16:creationId xmlns:a16="http://schemas.microsoft.com/office/drawing/2014/main" id="{9794419C-8186-4CD1-A3D4-CEFF40BD5987}"/>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60" name="TextBox 559">
          <a:extLst>
            <a:ext uri="{FF2B5EF4-FFF2-40B4-BE49-F238E27FC236}">
              <a16:creationId xmlns:a16="http://schemas.microsoft.com/office/drawing/2014/main" id="{99ADFCD9-7F3E-4118-BF29-2F21DABF1010}"/>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61" name="TextBox 560">
          <a:extLst>
            <a:ext uri="{FF2B5EF4-FFF2-40B4-BE49-F238E27FC236}">
              <a16:creationId xmlns:a16="http://schemas.microsoft.com/office/drawing/2014/main" id="{9708BE3E-C06F-4B29-A748-3D85DA99CB48}"/>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62" name="TextBox 561">
          <a:extLst>
            <a:ext uri="{FF2B5EF4-FFF2-40B4-BE49-F238E27FC236}">
              <a16:creationId xmlns:a16="http://schemas.microsoft.com/office/drawing/2014/main" id="{C5E2B7AF-D309-4946-85F1-F4AA0A1B32E3}"/>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63" name="TextBox 562">
          <a:extLst>
            <a:ext uri="{FF2B5EF4-FFF2-40B4-BE49-F238E27FC236}">
              <a16:creationId xmlns:a16="http://schemas.microsoft.com/office/drawing/2014/main" id="{0719BD20-7784-407F-9358-B2E2BA3AEDB4}"/>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64" name="TextBox 563">
          <a:extLst>
            <a:ext uri="{FF2B5EF4-FFF2-40B4-BE49-F238E27FC236}">
              <a16:creationId xmlns:a16="http://schemas.microsoft.com/office/drawing/2014/main" id="{FE5ABE34-D162-43CB-B945-DE0248DDA529}"/>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65" name="TextBox 564">
          <a:extLst>
            <a:ext uri="{FF2B5EF4-FFF2-40B4-BE49-F238E27FC236}">
              <a16:creationId xmlns:a16="http://schemas.microsoft.com/office/drawing/2014/main" id="{430FF550-AB01-4E3C-ABE2-06D446D4E68E}"/>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66" name="TextBox 565">
          <a:extLst>
            <a:ext uri="{FF2B5EF4-FFF2-40B4-BE49-F238E27FC236}">
              <a16:creationId xmlns:a16="http://schemas.microsoft.com/office/drawing/2014/main" id="{85D96B71-537A-4549-A17B-E18563554E86}"/>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67" name="TextBox 566">
          <a:extLst>
            <a:ext uri="{FF2B5EF4-FFF2-40B4-BE49-F238E27FC236}">
              <a16:creationId xmlns:a16="http://schemas.microsoft.com/office/drawing/2014/main" id="{ADA72E57-0E36-41B5-AA32-0CFAB293D3B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568" name="TextBox 184">
          <a:extLst>
            <a:ext uri="{FF2B5EF4-FFF2-40B4-BE49-F238E27FC236}">
              <a16:creationId xmlns:a16="http://schemas.microsoft.com/office/drawing/2014/main" id="{B8E453C9-2B2C-444E-B8B8-C7A3BC78B139}"/>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69" name="TextBox 568">
          <a:extLst>
            <a:ext uri="{FF2B5EF4-FFF2-40B4-BE49-F238E27FC236}">
              <a16:creationId xmlns:a16="http://schemas.microsoft.com/office/drawing/2014/main" id="{67F64683-02C1-423C-AB85-65454C7A411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70" name="TextBox 569">
          <a:extLst>
            <a:ext uri="{FF2B5EF4-FFF2-40B4-BE49-F238E27FC236}">
              <a16:creationId xmlns:a16="http://schemas.microsoft.com/office/drawing/2014/main" id="{CD6391E1-C936-4BC0-B4A3-18861579821C}"/>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71" name="TextBox 570">
          <a:extLst>
            <a:ext uri="{FF2B5EF4-FFF2-40B4-BE49-F238E27FC236}">
              <a16:creationId xmlns:a16="http://schemas.microsoft.com/office/drawing/2014/main" id="{5E14BAA0-BBFE-4F43-838F-23E55E086C9D}"/>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72" name="TextBox 571">
          <a:extLst>
            <a:ext uri="{FF2B5EF4-FFF2-40B4-BE49-F238E27FC236}">
              <a16:creationId xmlns:a16="http://schemas.microsoft.com/office/drawing/2014/main" id="{791D6851-D33A-4831-AB32-86A9A8DEAB00}"/>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573" name="TextBox 184">
          <a:extLst>
            <a:ext uri="{FF2B5EF4-FFF2-40B4-BE49-F238E27FC236}">
              <a16:creationId xmlns:a16="http://schemas.microsoft.com/office/drawing/2014/main" id="{DA96AC63-1028-42A8-B390-98CED8F57DFC}"/>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4" name="TextBox 573">
          <a:extLst>
            <a:ext uri="{FF2B5EF4-FFF2-40B4-BE49-F238E27FC236}">
              <a16:creationId xmlns:a16="http://schemas.microsoft.com/office/drawing/2014/main" id="{A0A0F47D-2896-4321-B5C3-A76EF51DC1D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5" name="TextBox 574">
          <a:extLst>
            <a:ext uri="{FF2B5EF4-FFF2-40B4-BE49-F238E27FC236}">
              <a16:creationId xmlns:a16="http://schemas.microsoft.com/office/drawing/2014/main" id="{D442E172-C489-4854-B866-9B672FE7E4E8}"/>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6" name="TextBox 575">
          <a:extLst>
            <a:ext uri="{FF2B5EF4-FFF2-40B4-BE49-F238E27FC236}">
              <a16:creationId xmlns:a16="http://schemas.microsoft.com/office/drawing/2014/main" id="{61A621FC-CD05-42D7-8E24-98C5C0DA9061}"/>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7" name="TextBox 576">
          <a:extLst>
            <a:ext uri="{FF2B5EF4-FFF2-40B4-BE49-F238E27FC236}">
              <a16:creationId xmlns:a16="http://schemas.microsoft.com/office/drawing/2014/main" id="{11575539-B049-4664-8B54-DA3A3F42BA1D}"/>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8" name="TextBox 577">
          <a:extLst>
            <a:ext uri="{FF2B5EF4-FFF2-40B4-BE49-F238E27FC236}">
              <a16:creationId xmlns:a16="http://schemas.microsoft.com/office/drawing/2014/main" id="{C8AE38AD-9585-41CD-9DF6-88CB6117CB5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79" name="TextBox 578">
          <a:extLst>
            <a:ext uri="{FF2B5EF4-FFF2-40B4-BE49-F238E27FC236}">
              <a16:creationId xmlns:a16="http://schemas.microsoft.com/office/drawing/2014/main" id="{7FD323D8-D85F-4B60-AE7F-E0B570225555}"/>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80" name="TextBox 579">
          <a:extLst>
            <a:ext uri="{FF2B5EF4-FFF2-40B4-BE49-F238E27FC236}">
              <a16:creationId xmlns:a16="http://schemas.microsoft.com/office/drawing/2014/main" id="{846696F8-1207-40E7-8373-0CEF6BE3FC27}"/>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81" name="TextBox 580">
          <a:extLst>
            <a:ext uri="{FF2B5EF4-FFF2-40B4-BE49-F238E27FC236}">
              <a16:creationId xmlns:a16="http://schemas.microsoft.com/office/drawing/2014/main" id="{6A1A24E9-EF47-49A2-9F78-F79562E9EB31}"/>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82" name="TextBox 581">
          <a:extLst>
            <a:ext uri="{FF2B5EF4-FFF2-40B4-BE49-F238E27FC236}">
              <a16:creationId xmlns:a16="http://schemas.microsoft.com/office/drawing/2014/main" id="{3E7CF4AD-36E4-4BA5-B6B3-EA62AD9564C7}"/>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83" name="TextBox 582">
          <a:extLst>
            <a:ext uri="{FF2B5EF4-FFF2-40B4-BE49-F238E27FC236}">
              <a16:creationId xmlns:a16="http://schemas.microsoft.com/office/drawing/2014/main" id="{2CB60D7D-7D51-4F9F-9E45-35490B371DAF}"/>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84" name="TextBox 583">
          <a:extLst>
            <a:ext uri="{FF2B5EF4-FFF2-40B4-BE49-F238E27FC236}">
              <a16:creationId xmlns:a16="http://schemas.microsoft.com/office/drawing/2014/main" id="{DF032FE6-D5EB-4AEF-8322-6A1A779C995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85" name="TextBox 584">
          <a:extLst>
            <a:ext uri="{FF2B5EF4-FFF2-40B4-BE49-F238E27FC236}">
              <a16:creationId xmlns:a16="http://schemas.microsoft.com/office/drawing/2014/main" id="{B0368778-A878-40EF-9A98-18A318789305}"/>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274</xdr:row>
      <xdr:rowOff>0</xdr:rowOff>
    </xdr:from>
    <xdr:ext cx="915259" cy="264560"/>
    <xdr:sp macro="" textlink="">
      <xdr:nvSpPr>
        <xdr:cNvPr id="586" name="TextBox 585">
          <a:extLst>
            <a:ext uri="{FF2B5EF4-FFF2-40B4-BE49-F238E27FC236}">
              <a16:creationId xmlns:a16="http://schemas.microsoft.com/office/drawing/2014/main" id="{61242897-098A-41BA-93A3-B9FB98339573}"/>
            </a:ext>
          </a:extLst>
        </xdr:cNvPr>
        <xdr:cNvSpPr txBox="1"/>
      </xdr:nvSpPr>
      <xdr:spPr>
        <a:xfrm>
          <a:off x="6340475" y="71713725"/>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917650" cy="264560"/>
    <xdr:sp macro="" textlink="">
      <xdr:nvSpPr>
        <xdr:cNvPr id="587" name="TextBox 184">
          <a:extLst>
            <a:ext uri="{FF2B5EF4-FFF2-40B4-BE49-F238E27FC236}">
              <a16:creationId xmlns:a16="http://schemas.microsoft.com/office/drawing/2014/main" id="{92BC479F-E824-40DD-A4F6-3C972B6565DD}"/>
            </a:ext>
          </a:extLst>
        </xdr:cNvPr>
        <xdr:cNvSpPr txBox="1"/>
      </xdr:nvSpPr>
      <xdr:spPr>
        <a:xfrm>
          <a:off x="6344285" y="71713725"/>
          <a:ext cx="9176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88" name="Text Box 1682">
          <a:extLst>
            <a:ext uri="{FF2B5EF4-FFF2-40B4-BE49-F238E27FC236}">
              <a16:creationId xmlns:a16="http://schemas.microsoft.com/office/drawing/2014/main" id="{2239012B-A025-41BD-8D3F-BF219D90014E}"/>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89" name="Text Box 1683">
          <a:extLst>
            <a:ext uri="{FF2B5EF4-FFF2-40B4-BE49-F238E27FC236}">
              <a16:creationId xmlns:a16="http://schemas.microsoft.com/office/drawing/2014/main" id="{AD9B647A-3CA1-4EC7-B6A4-3713176E9344}"/>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274</xdr:row>
      <xdr:rowOff>0</xdr:rowOff>
    </xdr:from>
    <xdr:ext cx="184731" cy="264560"/>
    <xdr:sp macro="" textlink="">
      <xdr:nvSpPr>
        <xdr:cNvPr id="590" name="Text Box 1682">
          <a:extLst>
            <a:ext uri="{FF2B5EF4-FFF2-40B4-BE49-F238E27FC236}">
              <a16:creationId xmlns:a16="http://schemas.microsoft.com/office/drawing/2014/main" id="{2443D83C-E979-4967-A7DB-F3F01DA0BE2C}"/>
            </a:ext>
          </a:extLst>
        </xdr:cNvPr>
        <xdr:cNvSpPr txBox="1"/>
      </xdr:nvSpPr>
      <xdr:spPr>
        <a:xfrm>
          <a:off x="6811010"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274</xdr:row>
      <xdr:rowOff>0</xdr:rowOff>
    </xdr:from>
    <xdr:ext cx="184731" cy="264560"/>
    <xdr:sp macro="" textlink="">
      <xdr:nvSpPr>
        <xdr:cNvPr id="591" name="Text Box 1683">
          <a:extLst>
            <a:ext uri="{FF2B5EF4-FFF2-40B4-BE49-F238E27FC236}">
              <a16:creationId xmlns:a16="http://schemas.microsoft.com/office/drawing/2014/main" id="{7F05CBFC-9B5A-4149-AE4B-0EB91D6E27F7}"/>
            </a:ext>
          </a:extLst>
        </xdr:cNvPr>
        <xdr:cNvSpPr txBox="1"/>
      </xdr:nvSpPr>
      <xdr:spPr>
        <a:xfrm>
          <a:off x="6239427" y="7171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92" name="TextBox 591">
          <a:extLst>
            <a:ext uri="{FF2B5EF4-FFF2-40B4-BE49-F238E27FC236}">
              <a16:creationId xmlns:a16="http://schemas.microsoft.com/office/drawing/2014/main" id="{CD2EDC01-9587-438C-B40A-8AF665C67F3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93" name="TextBox 592">
          <a:extLst>
            <a:ext uri="{FF2B5EF4-FFF2-40B4-BE49-F238E27FC236}">
              <a16:creationId xmlns:a16="http://schemas.microsoft.com/office/drawing/2014/main" id="{797C0160-CBD6-4C60-A58A-EFC01FA9ECC4}"/>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94" name="TextBox 593">
          <a:extLst>
            <a:ext uri="{FF2B5EF4-FFF2-40B4-BE49-F238E27FC236}">
              <a16:creationId xmlns:a16="http://schemas.microsoft.com/office/drawing/2014/main" id="{6E2B9D9C-C4AF-4CF4-95D9-3BC30CF52EF2}"/>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595" name="TextBox 594">
          <a:extLst>
            <a:ext uri="{FF2B5EF4-FFF2-40B4-BE49-F238E27FC236}">
              <a16:creationId xmlns:a16="http://schemas.microsoft.com/office/drawing/2014/main" id="{031F0DFA-E0E2-41CE-98F9-89B3F89575F2}"/>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64560"/>
    <xdr:sp macro="" textlink="">
      <xdr:nvSpPr>
        <xdr:cNvPr id="596" name="TextBox 595">
          <a:extLst>
            <a:ext uri="{FF2B5EF4-FFF2-40B4-BE49-F238E27FC236}">
              <a16:creationId xmlns:a16="http://schemas.microsoft.com/office/drawing/2014/main" id="{96FBFD42-5730-4632-AD65-DE5D80363A7C}"/>
            </a:ext>
          </a:extLst>
        </xdr:cNvPr>
        <xdr:cNvSpPr txBox="1"/>
      </xdr:nvSpPr>
      <xdr:spPr>
        <a:xfrm>
          <a:off x="6329045" y="71713725"/>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274</xdr:row>
      <xdr:rowOff>0</xdr:rowOff>
    </xdr:from>
    <xdr:ext cx="934856" cy="272119"/>
    <xdr:sp macro="" textlink="">
      <xdr:nvSpPr>
        <xdr:cNvPr id="597" name="TextBox 596">
          <a:extLst>
            <a:ext uri="{FF2B5EF4-FFF2-40B4-BE49-F238E27FC236}">
              <a16:creationId xmlns:a16="http://schemas.microsoft.com/office/drawing/2014/main" id="{12EF1D00-3A8D-47AC-89FF-79D6875CB6E6}"/>
            </a:ext>
          </a:extLst>
        </xdr:cNvPr>
        <xdr:cNvSpPr txBox="1"/>
      </xdr:nvSpPr>
      <xdr:spPr>
        <a:xfrm>
          <a:off x="6329045" y="71713725"/>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64560"/>
    <xdr:sp macro="" textlink="">
      <xdr:nvSpPr>
        <xdr:cNvPr id="598" name="TextBox 597">
          <a:extLst>
            <a:ext uri="{FF2B5EF4-FFF2-40B4-BE49-F238E27FC236}">
              <a16:creationId xmlns:a16="http://schemas.microsoft.com/office/drawing/2014/main" id="{97A30460-EE45-45F4-9DED-DB93EEF1166F}"/>
            </a:ext>
          </a:extLst>
        </xdr:cNvPr>
        <xdr:cNvSpPr txBox="1"/>
      </xdr:nvSpPr>
      <xdr:spPr>
        <a:xfrm>
          <a:off x="6344285" y="71713725"/>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599" name="TextBox 598">
          <a:extLst>
            <a:ext uri="{FF2B5EF4-FFF2-40B4-BE49-F238E27FC236}">
              <a16:creationId xmlns:a16="http://schemas.microsoft.com/office/drawing/2014/main" id="{0B748609-DF13-40D7-90B6-D8117C12430A}"/>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274</xdr:row>
      <xdr:rowOff>0</xdr:rowOff>
    </xdr:from>
    <xdr:ext cx="897062" cy="272119"/>
    <xdr:sp macro="" textlink="">
      <xdr:nvSpPr>
        <xdr:cNvPr id="600" name="TextBox 599">
          <a:extLst>
            <a:ext uri="{FF2B5EF4-FFF2-40B4-BE49-F238E27FC236}">
              <a16:creationId xmlns:a16="http://schemas.microsoft.com/office/drawing/2014/main" id="{5C5434FC-9305-4B55-9F39-1F18004C9BDC}"/>
            </a:ext>
          </a:extLst>
        </xdr:cNvPr>
        <xdr:cNvSpPr txBox="1"/>
      </xdr:nvSpPr>
      <xdr:spPr>
        <a:xfrm>
          <a:off x="6344285" y="71713725"/>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64560"/>
    <xdr:sp macro="" textlink="">
      <xdr:nvSpPr>
        <xdr:cNvPr id="601" name="TextBox 600">
          <a:extLst>
            <a:ext uri="{FF2B5EF4-FFF2-40B4-BE49-F238E27FC236}">
              <a16:creationId xmlns:a16="http://schemas.microsoft.com/office/drawing/2014/main" id="{26B79ABC-DC29-461E-9145-8FAFE75E5615}"/>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64560"/>
    <xdr:sp macro="" textlink="">
      <xdr:nvSpPr>
        <xdr:cNvPr id="602" name="TextBox 601">
          <a:extLst>
            <a:ext uri="{FF2B5EF4-FFF2-40B4-BE49-F238E27FC236}">
              <a16:creationId xmlns:a16="http://schemas.microsoft.com/office/drawing/2014/main" id="{0D4A0C32-6998-496B-8230-9EAE72962639}"/>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64560"/>
    <xdr:sp macro="" textlink="">
      <xdr:nvSpPr>
        <xdr:cNvPr id="603" name="TextBox 602">
          <a:extLst>
            <a:ext uri="{FF2B5EF4-FFF2-40B4-BE49-F238E27FC236}">
              <a16:creationId xmlns:a16="http://schemas.microsoft.com/office/drawing/2014/main" id="{EF3843A1-D48A-4A9B-8A5E-D8E8825E06D2}"/>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72119"/>
    <xdr:sp macro="" textlink="">
      <xdr:nvSpPr>
        <xdr:cNvPr id="604" name="TextBox 603">
          <a:extLst>
            <a:ext uri="{FF2B5EF4-FFF2-40B4-BE49-F238E27FC236}">
              <a16:creationId xmlns:a16="http://schemas.microsoft.com/office/drawing/2014/main" id="{03C11F60-5F08-4C9E-93B5-C58E28ABEDCF}"/>
            </a:ext>
          </a:extLst>
        </xdr:cNvPr>
        <xdr:cNvSpPr txBox="1"/>
      </xdr:nvSpPr>
      <xdr:spPr>
        <a:xfrm>
          <a:off x="6329045" y="26365200"/>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64560"/>
    <xdr:sp macro="" textlink="">
      <xdr:nvSpPr>
        <xdr:cNvPr id="605" name="TextBox 604">
          <a:extLst>
            <a:ext uri="{FF2B5EF4-FFF2-40B4-BE49-F238E27FC236}">
              <a16:creationId xmlns:a16="http://schemas.microsoft.com/office/drawing/2014/main" id="{28FC4657-6A91-423D-A010-C941CD883DFF}"/>
            </a:ext>
          </a:extLst>
        </xdr:cNvPr>
        <xdr:cNvSpPr txBox="1"/>
      </xdr:nvSpPr>
      <xdr:spPr>
        <a:xfrm>
          <a:off x="6329045" y="26365200"/>
          <a:ext cx="93485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204470</xdr:colOff>
      <xdr:row>67</xdr:row>
      <xdr:rowOff>0</xdr:rowOff>
    </xdr:from>
    <xdr:ext cx="934856" cy="272119"/>
    <xdr:sp macro="" textlink="">
      <xdr:nvSpPr>
        <xdr:cNvPr id="606" name="TextBox 605">
          <a:extLst>
            <a:ext uri="{FF2B5EF4-FFF2-40B4-BE49-F238E27FC236}">
              <a16:creationId xmlns:a16="http://schemas.microsoft.com/office/drawing/2014/main" id="{8B2C6393-0EAA-42F7-AE43-120B25C3D650}"/>
            </a:ext>
          </a:extLst>
        </xdr:cNvPr>
        <xdr:cNvSpPr txBox="1"/>
      </xdr:nvSpPr>
      <xdr:spPr>
        <a:xfrm>
          <a:off x="6329045" y="26365200"/>
          <a:ext cx="93485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67</xdr:row>
      <xdr:rowOff>0</xdr:rowOff>
    </xdr:from>
    <xdr:ext cx="897062" cy="264560"/>
    <xdr:sp macro="" textlink="">
      <xdr:nvSpPr>
        <xdr:cNvPr id="607" name="TextBox 606">
          <a:extLst>
            <a:ext uri="{FF2B5EF4-FFF2-40B4-BE49-F238E27FC236}">
              <a16:creationId xmlns:a16="http://schemas.microsoft.com/office/drawing/2014/main" id="{75C30F38-5972-49DC-9037-0E3F1E8EACF9}"/>
            </a:ext>
          </a:extLst>
        </xdr:cNvPr>
        <xdr:cNvSpPr txBox="1"/>
      </xdr:nvSpPr>
      <xdr:spPr>
        <a:xfrm>
          <a:off x="6344285" y="26365200"/>
          <a:ext cx="89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67</xdr:row>
      <xdr:rowOff>0</xdr:rowOff>
    </xdr:from>
    <xdr:ext cx="897062" cy="272119"/>
    <xdr:sp macro="" textlink="">
      <xdr:nvSpPr>
        <xdr:cNvPr id="608" name="TextBox 607">
          <a:extLst>
            <a:ext uri="{FF2B5EF4-FFF2-40B4-BE49-F238E27FC236}">
              <a16:creationId xmlns:a16="http://schemas.microsoft.com/office/drawing/2014/main" id="{25FCB57B-404C-4F89-A954-29C7C880EEC2}"/>
            </a:ext>
          </a:extLst>
        </xdr:cNvPr>
        <xdr:cNvSpPr txBox="1"/>
      </xdr:nvSpPr>
      <xdr:spPr>
        <a:xfrm>
          <a:off x="6344285" y="26365200"/>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219710</xdr:colOff>
      <xdr:row>67</xdr:row>
      <xdr:rowOff>0</xdr:rowOff>
    </xdr:from>
    <xdr:ext cx="897062" cy="272119"/>
    <xdr:sp macro="" textlink="">
      <xdr:nvSpPr>
        <xdr:cNvPr id="609" name="TextBox 608">
          <a:extLst>
            <a:ext uri="{FF2B5EF4-FFF2-40B4-BE49-F238E27FC236}">
              <a16:creationId xmlns:a16="http://schemas.microsoft.com/office/drawing/2014/main" id="{FE1C73D9-D10C-4394-A1FB-7DE62973617E}"/>
            </a:ext>
          </a:extLst>
        </xdr:cNvPr>
        <xdr:cNvSpPr txBox="1"/>
      </xdr:nvSpPr>
      <xdr:spPr>
        <a:xfrm>
          <a:off x="6344285" y="26365200"/>
          <a:ext cx="897062"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67</xdr:row>
      <xdr:rowOff>0</xdr:rowOff>
    </xdr:from>
    <xdr:ext cx="915259" cy="276996"/>
    <xdr:sp macro="" textlink="">
      <xdr:nvSpPr>
        <xdr:cNvPr id="610" name="TextBox 609">
          <a:extLst>
            <a:ext uri="{FF2B5EF4-FFF2-40B4-BE49-F238E27FC236}">
              <a16:creationId xmlns:a16="http://schemas.microsoft.com/office/drawing/2014/main" id="{00285EC5-F2DF-4F0E-A5B2-00380FBBB145}"/>
            </a:ext>
          </a:extLst>
        </xdr:cNvPr>
        <xdr:cNvSpPr txBox="1"/>
      </xdr:nvSpPr>
      <xdr:spPr>
        <a:xfrm>
          <a:off x="6340475" y="26365200"/>
          <a:ext cx="915259" cy="276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67</xdr:row>
      <xdr:rowOff>0</xdr:rowOff>
    </xdr:from>
    <xdr:ext cx="915259" cy="276996"/>
    <xdr:sp macro="" textlink="">
      <xdr:nvSpPr>
        <xdr:cNvPr id="611" name="TextBox 610">
          <a:extLst>
            <a:ext uri="{FF2B5EF4-FFF2-40B4-BE49-F238E27FC236}">
              <a16:creationId xmlns:a16="http://schemas.microsoft.com/office/drawing/2014/main" id="{B2AF5A9C-425E-4CB2-8B1D-CCEE9E36E7EA}"/>
            </a:ext>
          </a:extLst>
        </xdr:cNvPr>
        <xdr:cNvSpPr txBox="1"/>
      </xdr:nvSpPr>
      <xdr:spPr>
        <a:xfrm>
          <a:off x="6340475" y="26365200"/>
          <a:ext cx="915259" cy="276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67</xdr:row>
      <xdr:rowOff>0</xdr:rowOff>
    </xdr:from>
    <xdr:ext cx="915259" cy="264560"/>
    <xdr:sp macro="" textlink="">
      <xdr:nvSpPr>
        <xdr:cNvPr id="612" name="TextBox 611">
          <a:extLst>
            <a:ext uri="{FF2B5EF4-FFF2-40B4-BE49-F238E27FC236}">
              <a16:creationId xmlns:a16="http://schemas.microsoft.com/office/drawing/2014/main" id="{44AF47BC-AFA1-4E3E-BFED-A84E41E57579}"/>
            </a:ext>
          </a:extLst>
        </xdr:cNvPr>
        <xdr:cNvSpPr txBox="1"/>
      </xdr:nvSpPr>
      <xdr:spPr>
        <a:xfrm>
          <a:off x="6340475" y="26365200"/>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3</xdr:col>
      <xdr:colOff>215900</xdr:colOff>
      <xdr:row>67</xdr:row>
      <xdr:rowOff>0</xdr:rowOff>
    </xdr:from>
    <xdr:ext cx="915259" cy="264560"/>
    <xdr:sp macro="" textlink="">
      <xdr:nvSpPr>
        <xdr:cNvPr id="613" name="TextBox 612">
          <a:extLst>
            <a:ext uri="{FF2B5EF4-FFF2-40B4-BE49-F238E27FC236}">
              <a16:creationId xmlns:a16="http://schemas.microsoft.com/office/drawing/2014/main" id="{831425CC-5867-4342-AE0A-C2EC0D8FD8AA}"/>
            </a:ext>
          </a:extLst>
        </xdr:cNvPr>
        <xdr:cNvSpPr txBox="1"/>
      </xdr:nvSpPr>
      <xdr:spPr>
        <a:xfrm>
          <a:off x="6340475" y="26365200"/>
          <a:ext cx="91525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14" name="Text Box 1682">
          <a:extLst>
            <a:ext uri="{FF2B5EF4-FFF2-40B4-BE49-F238E27FC236}">
              <a16:creationId xmlns:a16="http://schemas.microsoft.com/office/drawing/2014/main" id="{49283235-009B-4D42-A7DF-9A6D4224037D}"/>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15" name="Text Box 1683">
          <a:extLst>
            <a:ext uri="{FF2B5EF4-FFF2-40B4-BE49-F238E27FC236}">
              <a16:creationId xmlns:a16="http://schemas.microsoft.com/office/drawing/2014/main" id="{ECBA5DD9-749A-4D02-8102-531E9AC28A8C}"/>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16" name="Text Box 1682">
          <a:extLst>
            <a:ext uri="{FF2B5EF4-FFF2-40B4-BE49-F238E27FC236}">
              <a16:creationId xmlns:a16="http://schemas.microsoft.com/office/drawing/2014/main" id="{B0E07981-746D-4F96-864A-A59E77D4A311}"/>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17" name="Text Box 1683">
          <a:extLst>
            <a:ext uri="{FF2B5EF4-FFF2-40B4-BE49-F238E27FC236}">
              <a16:creationId xmlns:a16="http://schemas.microsoft.com/office/drawing/2014/main" id="{686FD3F4-F88D-44CF-82E6-F1D9501CC303}"/>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18" name="Text Box 1682">
          <a:extLst>
            <a:ext uri="{FF2B5EF4-FFF2-40B4-BE49-F238E27FC236}">
              <a16:creationId xmlns:a16="http://schemas.microsoft.com/office/drawing/2014/main" id="{9B174832-801C-47DF-BB3F-3497FB999788}"/>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19" name="Text Box 1683">
          <a:extLst>
            <a:ext uri="{FF2B5EF4-FFF2-40B4-BE49-F238E27FC236}">
              <a16:creationId xmlns:a16="http://schemas.microsoft.com/office/drawing/2014/main" id="{D760E7E9-8887-46F4-956D-01CFC2FDFFB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20" name="Text Box 1682">
          <a:extLst>
            <a:ext uri="{FF2B5EF4-FFF2-40B4-BE49-F238E27FC236}">
              <a16:creationId xmlns:a16="http://schemas.microsoft.com/office/drawing/2014/main" id="{DE9F72CA-93A5-4955-8642-2C5EBA98771D}"/>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21" name="Text Box 1683">
          <a:extLst>
            <a:ext uri="{FF2B5EF4-FFF2-40B4-BE49-F238E27FC236}">
              <a16:creationId xmlns:a16="http://schemas.microsoft.com/office/drawing/2014/main" id="{32FAEC33-2B2A-4B60-97C2-6F8CA8E4CCBC}"/>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22" name="Text Box 1682">
          <a:extLst>
            <a:ext uri="{FF2B5EF4-FFF2-40B4-BE49-F238E27FC236}">
              <a16:creationId xmlns:a16="http://schemas.microsoft.com/office/drawing/2014/main" id="{106C0D1C-7136-4104-AA0F-917D1345A86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23" name="Text Box 1683">
          <a:extLst>
            <a:ext uri="{FF2B5EF4-FFF2-40B4-BE49-F238E27FC236}">
              <a16:creationId xmlns:a16="http://schemas.microsoft.com/office/drawing/2014/main" id="{51FDA88D-1626-435F-BC62-CDABEE72377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24" name="Text Box 1682">
          <a:extLst>
            <a:ext uri="{FF2B5EF4-FFF2-40B4-BE49-F238E27FC236}">
              <a16:creationId xmlns:a16="http://schemas.microsoft.com/office/drawing/2014/main" id="{1DA7A4E4-6C8B-444A-AD61-62D9EDA441D1}"/>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25" name="Text Box 1683">
          <a:extLst>
            <a:ext uri="{FF2B5EF4-FFF2-40B4-BE49-F238E27FC236}">
              <a16:creationId xmlns:a16="http://schemas.microsoft.com/office/drawing/2014/main" id="{BA77D994-D5FD-4B8E-AAC9-9A374642382E}"/>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26" name="Text Box 1682">
          <a:extLst>
            <a:ext uri="{FF2B5EF4-FFF2-40B4-BE49-F238E27FC236}">
              <a16:creationId xmlns:a16="http://schemas.microsoft.com/office/drawing/2014/main" id="{E29F7D4A-0A23-4732-9B16-F6D70A32E9E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27" name="Text Box 1683">
          <a:extLst>
            <a:ext uri="{FF2B5EF4-FFF2-40B4-BE49-F238E27FC236}">
              <a16:creationId xmlns:a16="http://schemas.microsoft.com/office/drawing/2014/main" id="{4B148877-CFFA-4DC1-8A4E-2210AF19766D}"/>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28" name="Text Box 1682">
          <a:extLst>
            <a:ext uri="{FF2B5EF4-FFF2-40B4-BE49-F238E27FC236}">
              <a16:creationId xmlns:a16="http://schemas.microsoft.com/office/drawing/2014/main" id="{13CED126-2CF9-4846-BBD2-E18538030805}"/>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29" name="Text Box 1683">
          <a:extLst>
            <a:ext uri="{FF2B5EF4-FFF2-40B4-BE49-F238E27FC236}">
              <a16:creationId xmlns:a16="http://schemas.microsoft.com/office/drawing/2014/main" id="{024FBDA8-5665-40FF-92D9-4BB2710FB951}"/>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30" name="Text Box 1682">
          <a:extLst>
            <a:ext uri="{FF2B5EF4-FFF2-40B4-BE49-F238E27FC236}">
              <a16:creationId xmlns:a16="http://schemas.microsoft.com/office/drawing/2014/main" id="{1C7C8F8E-9836-4895-8252-2A45F78961A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31" name="Text Box 1683">
          <a:extLst>
            <a:ext uri="{FF2B5EF4-FFF2-40B4-BE49-F238E27FC236}">
              <a16:creationId xmlns:a16="http://schemas.microsoft.com/office/drawing/2014/main" id="{82BB5D77-5BD8-47AE-B234-599622866EFB}"/>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32" name="Text Box 1682">
          <a:extLst>
            <a:ext uri="{FF2B5EF4-FFF2-40B4-BE49-F238E27FC236}">
              <a16:creationId xmlns:a16="http://schemas.microsoft.com/office/drawing/2014/main" id="{3EA9F610-2BAB-41C0-A91D-3A92B66D8C43}"/>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33" name="Text Box 1683">
          <a:extLst>
            <a:ext uri="{FF2B5EF4-FFF2-40B4-BE49-F238E27FC236}">
              <a16:creationId xmlns:a16="http://schemas.microsoft.com/office/drawing/2014/main" id="{AB8BD6EF-4945-4BC4-A96D-9CF7442BFF3A}"/>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34" name="Text Box 1682">
          <a:extLst>
            <a:ext uri="{FF2B5EF4-FFF2-40B4-BE49-F238E27FC236}">
              <a16:creationId xmlns:a16="http://schemas.microsoft.com/office/drawing/2014/main" id="{2A4C008F-03A4-4A15-BD5C-E0E9D984666B}"/>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35" name="Text Box 1683">
          <a:extLst>
            <a:ext uri="{FF2B5EF4-FFF2-40B4-BE49-F238E27FC236}">
              <a16:creationId xmlns:a16="http://schemas.microsoft.com/office/drawing/2014/main" id="{0DDE9B3C-7502-4BA3-B80F-80D3471E2F39}"/>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36" name="Text Box 1682">
          <a:extLst>
            <a:ext uri="{FF2B5EF4-FFF2-40B4-BE49-F238E27FC236}">
              <a16:creationId xmlns:a16="http://schemas.microsoft.com/office/drawing/2014/main" id="{F94A122F-1DA3-4CF0-B42C-1B8821348E9F}"/>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37" name="Text Box 1683">
          <a:extLst>
            <a:ext uri="{FF2B5EF4-FFF2-40B4-BE49-F238E27FC236}">
              <a16:creationId xmlns:a16="http://schemas.microsoft.com/office/drawing/2014/main" id="{11C37FC8-58A3-4A1F-9BA5-9ACBAC375668}"/>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38" name="Text Box 1682">
          <a:extLst>
            <a:ext uri="{FF2B5EF4-FFF2-40B4-BE49-F238E27FC236}">
              <a16:creationId xmlns:a16="http://schemas.microsoft.com/office/drawing/2014/main" id="{93D31BD6-DBA1-4071-AEBE-844375B9D1E7}"/>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39" name="Text Box 1683">
          <a:extLst>
            <a:ext uri="{FF2B5EF4-FFF2-40B4-BE49-F238E27FC236}">
              <a16:creationId xmlns:a16="http://schemas.microsoft.com/office/drawing/2014/main" id="{EAE1097F-95A3-46D8-B63F-DB9E7F4BBA8F}"/>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40" name="Text Box 1682">
          <a:extLst>
            <a:ext uri="{FF2B5EF4-FFF2-40B4-BE49-F238E27FC236}">
              <a16:creationId xmlns:a16="http://schemas.microsoft.com/office/drawing/2014/main" id="{D9161E31-4F08-4316-85C1-E9D71FD3ADEE}"/>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41" name="Text Box 1683">
          <a:extLst>
            <a:ext uri="{FF2B5EF4-FFF2-40B4-BE49-F238E27FC236}">
              <a16:creationId xmlns:a16="http://schemas.microsoft.com/office/drawing/2014/main" id="{7B18A9D9-E133-474D-8C1A-6F792993BED3}"/>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189</xdr:row>
      <xdr:rowOff>165652</xdr:rowOff>
    </xdr:from>
    <xdr:ext cx="184731" cy="264560"/>
    <xdr:sp macro="" textlink="">
      <xdr:nvSpPr>
        <xdr:cNvPr id="642" name="Text Box 1682">
          <a:extLst>
            <a:ext uri="{FF2B5EF4-FFF2-40B4-BE49-F238E27FC236}">
              <a16:creationId xmlns:a16="http://schemas.microsoft.com/office/drawing/2014/main" id="{F951BA6A-643E-4790-86FC-FBB8A7C1A8B2}"/>
            </a:ext>
          </a:extLst>
        </xdr:cNvPr>
        <xdr:cNvSpPr txBox="1"/>
      </xdr:nvSpPr>
      <xdr:spPr>
        <a:xfrm>
          <a:off x="6811010"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189</xdr:row>
      <xdr:rowOff>165652</xdr:rowOff>
    </xdr:from>
    <xdr:ext cx="184731" cy="264560"/>
    <xdr:sp macro="" textlink="">
      <xdr:nvSpPr>
        <xdr:cNvPr id="643" name="Text Box 1683">
          <a:extLst>
            <a:ext uri="{FF2B5EF4-FFF2-40B4-BE49-F238E27FC236}">
              <a16:creationId xmlns:a16="http://schemas.microsoft.com/office/drawing/2014/main" id="{64116BD4-AAC9-4376-8580-063ABB6F3708}"/>
            </a:ext>
          </a:extLst>
        </xdr:cNvPr>
        <xdr:cNvSpPr txBox="1"/>
      </xdr:nvSpPr>
      <xdr:spPr>
        <a:xfrm>
          <a:off x="6239427" y="531627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4" name="TextBox 643">
          <a:extLst>
            <a:ext uri="{FF2B5EF4-FFF2-40B4-BE49-F238E27FC236}">
              <a16:creationId xmlns:a16="http://schemas.microsoft.com/office/drawing/2014/main" id="{CB2A2124-B684-4C91-B5B4-128629389356}"/>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5" name="TextBox 644">
          <a:extLst>
            <a:ext uri="{FF2B5EF4-FFF2-40B4-BE49-F238E27FC236}">
              <a16:creationId xmlns:a16="http://schemas.microsoft.com/office/drawing/2014/main" id="{E78248A5-AB00-4342-9652-D168FC963359}"/>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6" name="TextBox 645">
          <a:extLst>
            <a:ext uri="{FF2B5EF4-FFF2-40B4-BE49-F238E27FC236}">
              <a16:creationId xmlns:a16="http://schemas.microsoft.com/office/drawing/2014/main" id="{C83A61A9-EA2C-4E54-9E93-AE0C4CAA5644}"/>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7" name="TextBox 646">
          <a:extLst>
            <a:ext uri="{FF2B5EF4-FFF2-40B4-BE49-F238E27FC236}">
              <a16:creationId xmlns:a16="http://schemas.microsoft.com/office/drawing/2014/main" id="{702AAE5A-513C-45C7-9E51-D1B7EA40432B}"/>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8" name="TextBox 647">
          <a:extLst>
            <a:ext uri="{FF2B5EF4-FFF2-40B4-BE49-F238E27FC236}">
              <a16:creationId xmlns:a16="http://schemas.microsoft.com/office/drawing/2014/main" id="{11360A26-6C52-48BE-8436-0818C612E914}"/>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49" name="TextBox 648">
          <a:extLst>
            <a:ext uri="{FF2B5EF4-FFF2-40B4-BE49-F238E27FC236}">
              <a16:creationId xmlns:a16="http://schemas.microsoft.com/office/drawing/2014/main" id="{3172E079-40D7-43A9-9D59-9F5D266C0162}"/>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50" name="TextBox 649">
          <a:extLst>
            <a:ext uri="{FF2B5EF4-FFF2-40B4-BE49-F238E27FC236}">
              <a16:creationId xmlns:a16="http://schemas.microsoft.com/office/drawing/2014/main" id="{7FD63371-B25A-448D-85D3-B71707A4CB8B}"/>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437756</xdr:colOff>
      <xdr:row>248</xdr:row>
      <xdr:rowOff>1656</xdr:rowOff>
    </xdr:from>
    <xdr:ext cx="206464" cy="264560"/>
    <xdr:sp macro="" textlink="">
      <xdr:nvSpPr>
        <xdr:cNvPr id="651" name="TextBox 650">
          <a:extLst>
            <a:ext uri="{FF2B5EF4-FFF2-40B4-BE49-F238E27FC236}">
              <a16:creationId xmlns:a16="http://schemas.microsoft.com/office/drawing/2014/main" id="{84C55736-0C9A-464E-AE4A-E92A31FDEEFD}"/>
            </a:ext>
          </a:extLst>
        </xdr:cNvPr>
        <xdr:cNvSpPr txBox="1"/>
      </xdr:nvSpPr>
      <xdr:spPr>
        <a:xfrm>
          <a:off x="5952731" y="66971931"/>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52" name="Text Box 1682">
          <a:extLst>
            <a:ext uri="{FF2B5EF4-FFF2-40B4-BE49-F238E27FC236}">
              <a16:creationId xmlns:a16="http://schemas.microsoft.com/office/drawing/2014/main" id="{0B261258-CEFC-4DA5-B8FA-33484531C39A}"/>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53" name="Text Box 1683">
          <a:extLst>
            <a:ext uri="{FF2B5EF4-FFF2-40B4-BE49-F238E27FC236}">
              <a16:creationId xmlns:a16="http://schemas.microsoft.com/office/drawing/2014/main" id="{37BD7810-16C3-49AC-B81C-54AB43F04088}"/>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54" name="Text Box 1682">
          <a:extLst>
            <a:ext uri="{FF2B5EF4-FFF2-40B4-BE49-F238E27FC236}">
              <a16:creationId xmlns:a16="http://schemas.microsoft.com/office/drawing/2014/main" id="{A7D88D94-8010-48CF-BD53-5DE005AF630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55" name="Text Box 1683">
          <a:extLst>
            <a:ext uri="{FF2B5EF4-FFF2-40B4-BE49-F238E27FC236}">
              <a16:creationId xmlns:a16="http://schemas.microsoft.com/office/drawing/2014/main" id="{D2078B4D-8BB2-48BE-B6EE-BE1069842C66}"/>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56" name="Text Box 1682">
          <a:extLst>
            <a:ext uri="{FF2B5EF4-FFF2-40B4-BE49-F238E27FC236}">
              <a16:creationId xmlns:a16="http://schemas.microsoft.com/office/drawing/2014/main" id="{2FC91D37-2F6F-4D5D-93E4-56ED8FB62B1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57" name="Text Box 1683">
          <a:extLst>
            <a:ext uri="{FF2B5EF4-FFF2-40B4-BE49-F238E27FC236}">
              <a16:creationId xmlns:a16="http://schemas.microsoft.com/office/drawing/2014/main" id="{2CD0E2C0-A7E0-42A6-AF1D-224E034C082D}"/>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58" name="Text Box 1682">
          <a:extLst>
            <a:ext uri="{FF2B5EF4-FFF2-40B4-BE49-F238E27FC236}">
              <a16:creationId xmlns:a16="http://schemas.microsoft.com/office/drawing/2014/main" id="{59BC0818-E0E4-48BA-B156-3180F4E3C97E}"/>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59" name="Text Box 1683">
          <a:extLst>
            <a:ext uri="{FF2B5EF4-FFF2-40B4-BE49-F238E27FC236}">
              <a16:creationId xmlns:a16="http://schemas.microsoft.com/office/drawing/2014/main" id="{60178026-7CA5-4C03-B4DC-139788F6F52E}"/>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60" name="Text Box 1682">
          <a:extLst>
            <a:ext uri="{FF2B5EF4-FFF2-40B4-BE49-F238E27FC236}">
              <a16:creationId xmlns:a16="http://schemas.microsoft.com/office/drawing/2014/main" id="{4D208409-1A1C-4F1A-8591-A94BAA79C48F}"/>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61" name="Text Box 1683">
          <a:extLst>
            <a:ext uri="{FF2B5EF4-FFF2-40B4-BE49-F238E27FC236}">
              <a16:creationId xmlns:a16="http://schemas.microsoft.com/office/drawing/2014/main" id="{89E66EF3-73F5-4898-A917-F7B513FDAAA0}"/>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62" name="Text Box 1682">
          <a:extLst>
            <a:ext uri="{FF2B5EF4-FFF2-40B4-BE49-F238E27FC236}">
              <a16:creationId xmlns:a16="http://schemas.microsoft.com/office/drawing/2014/main" id="{CC66D32C-551C-4678-846A-1C78890E05DA}"/>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63" name="Text Box 1683">
          <a:extLst>
            <a:ext uri="{FF2B5EF4-FFF2-40B4-BE49-F238E27FC236}">
              <a16:creationId xmlns:a16="http://schemas.microsoft.com/office/drawing/2014/main" id="{6B396F98-1019-4D2D-B322-92C584DBD6D0}"/>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64" name="Text Box 1682">
          <a:extLst>
            <a:ext uri="{FF2B5EF4-FFF2-40B4-BE49-F238E27FC236}">
              <a16:creationId xmlns:a16="http://schemas.microsoft.com/office/drawing/2014/main" id="{6B93801A-FB5E-45BC-8D31-92B0F9B7B952}"/>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65" name="Text Box 1683">
          <a:extLst>
            <a:ext uri="{FF2B5EF4-FFF2-40B4-BE49-F238E27FC236}">
              <a16:creationId xmlns:a16="http://schemas.microsoft.com/office/drawing/2014/main" id="{91C36FF3-5EBA-4046-B5E9-374CE36F7473}"/>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66" name="Text Box 1682">
          <a:extLst>
            <a:ext uri="{FF2B5EF4-FFF2-40B4-BE49-F238E27FC236}">
              <a16:creationId xmlns:a16="http://schemas.microsoft.com/office/drawing/2014/main" id="{5A8D0D6E-3AA0-493F-8CCF-0B21E6C9B7A7}"/>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67" name="Text Box 1683">
          <a:extLst>
            <a:ext uri="{FF2B5EF4-FFF2-40B4-BE49-F238E27FC236}">
              <a16:creationId xmlns:a16="http://schemas.microsoft.com/office/drawing/2014/main" id="{8A151C22-BE7E-4CCF-A6D0-65BF92D98BC7}"/>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68" name="Text Box 1682">
          <a:extLst>
            <a:ext uri="{FF2B5EF4-FFF2-40B4-BE49-F238E27FC236}">
              <a16:creationId xmlns:a16="http://schemas.microsoft.com/office/drawing/2014/main" id="{F354E687-E750-496B-9034-5F18FDDE4637}"/>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69" name="Text Box 1683">
          <a:extLst>
            <a:ext uri="{FF2B5EF4-FFF2-40B4-BE49-F238E27FC236}">
              <a16:creationId xmlns:a16="http://schemas.microsoft.com/office/drawing/2014/main" id="{D7BB822D-1095-4039-93B6-7EC02F18201A}"/>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70" name="Text Box 1682">
          <a:extLst>
            <a:ext uri="{FF2B5EF4-FFF2-40B4-BE49-F238E27FC236}">
              <a16:creationId xmlns:a16="http://schemas.microsoft.com/office/drawing/2014/main" id="{AED451AE-B2D7-44E1-91EC-5E161DCD1965}"/>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71" name="Text Box 1683">
          <a:extLst>
            <a:ext uri="{FF2B5EF4-FFF2-40B4-BE49-F238E27FC236}">
              <a16:creationId xmlns:a16="http://schemas.microsoft.com/office/drawing/2014/main" id="{C3CBAAEE-E6E0-4383-ABFA-4A727EA9680C}"/>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72" name="Text Box 1682">
          <a:extLst>
            <a:ext uri="{FF2B5EF4-FFF2-40B4-BE49-F238E27FC236}">
              <a16:creationId xmlns:a16="http://schemas.microsoft.com/office/drawing/2014/main" id="{C3CEAA5A-E874-4315-8B83-2F22397B716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73" name="Text Box 1683">
          <a:extLst>
            <a:ext uri="{FF2B5EF4-FFF2-40B4-BE49-F238E27FC236}">
              <a16:creationId xmlns:a16="http://schemas.microsoft.com/office/drawing/2014/main" id="{06A06338-A1C0-4013-9FB6-878A78894855}"/>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74" name="Text Box 1682">
          <a:extLst>
            <a:ext uri="{FF2B5EF4-FFF2-40B4-BE49-F238E27FC236}">
              <a16:creationId xmlns:a16="http://schemas.microsoft.com/office/drawing/2014/main" id="{4834C7C0-C86F-4756-B857-C5D63A0359C2}"/>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75" name="Text Box 1683">
          <a:extLst>
            <a:ext uri="{FF2B5EF4-FFF2-40B4-BE49-F238E27FC236}">
              <a16:creationId xmlns:a16="http://schemas.microsoft.com/office/drawing/2014/main" id="{7EA36805-5A92-4C2B-8C0F-AB056BF67EA4}"/>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76" name="Text Box 1682">
          <a:extLst>
            <a:ext uri="{FF2B5EF4-FFF2-40B4-BE49-F238E27FC236}">
              <a16:creationId xmlns:a16="http://schemas.microsoft.com/office/drawing/2014/main" id="{B6966197-4474-4055-A318-61FF6E09AE7D}"/>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77" name="Text Box 1683">
          <a:extLst>
            <a:ext uri="{FF2B5EF4-FFF2-40B4-BE49-F238E27FC236}">
              <a16:creationId xmlns:a16="http://schemas.microsoft.com/office/drawing/2014/main" id="{51CFEE40-0AA5-4C80-A392-7B6456C0D201}"/>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78" name="Text Box 1682">
          <a:extLst>
            <a:ext uri="{FF2B5EF4-FFF2-40B4-BE49-F238E27FC236}">
              <a16:creationId xmlns:a16="http://schemas.microsoft.com/office/drawing/2014/main" id="{2AE33690-31F2-4BA7-9570-AF40C656437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79" name="Text Box 1683">
          <a:extLst>
            <a:ext uri="{FF2B5EF4-FFF2-40B4-BE49-F238E27FC236}">
              <a16:creationId xmlns:a16="http://schemas.microsoft.com/office/drawing/2014/main" id="{96E3CC02-F33A-4169-91D3-E0E7463333B1}"/>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80" name="Text Box 1682">
          <a:extLst>
            <a:ext uri="{FF2B5EF4-FFF2-40B4-BE49-F238E27FC236}">
              <a16:creationId xmlns:a16="http://schemas.microsoft.com/office/drawing/2014/main" id="{BF46B5C6-65E4-4BA2-A215-608CAC774B31}"/>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81" name="Text Box 1683">
          <a:extLst>
            <a:ext uri="{FF2B5EF4-FFF2-40B4-BE49-F238E27FC236}">
              <a16:creationId xmlns:a16="http://schemas.microsoft.com/office/drawing/2014/main" id="{0386D1CC-95B0-4BB1-A579-86996283EBF3}"/>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82" name="Text Box 1682">
          <a:extLst>
            <a:ext uri="{FF2B5EF4-FFF2-40B4-BE49-F238E27FC236}">
              <a16:creationId xmlns:a16="http://schemas.microsoft.com/office/drawing/2014/main" id="{A53F6B56-F48E-412C-B74F-97EC67868A3B}"/>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83" name="Text Box 1683">
          <a:extLst>
            <a:ext uri="{FF2B5EF4-FFF2-40B4-BE49-F238E27FC236}">
              <a16:creationId xmlns:a16="http://schemas.microsoft.com/office/drawing/2014/main" id="{12D4A418-A483-460D-877D-66A43187A139}"/>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84" name="Text Box 1682">
          <a:extLst>
            <a:ext uri="{FF2B5EF4-FFF2-40B4-BE49-F238E27FC236}">
              <a16:creationId xmlns:a16="http://schemas.microsoft.com/office/drawing/2014/main" id="{2E57F707-4A1D-43BE-9581-98DAFDCBD788}"/>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85" name="Text Box 1683">
          <a:extLst>
            <a:ext uri="{FF2B5EF4-FFF2-40B4-BE49-F238E27FC236}">
              <a16:creationId xmlns:a16="http://schemas.microsoft.com/office/drawing/2014/main" id="{C8D756E0-AB1F-4C0C-9221-200D59607758}"/>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248</xdr:row>
      <xdr:rowOff>1656</xdr:rowOff>
    </xdr:from>
    <xdr:ext cx="184731" cy="264560"/>
    <xdr:sp macro="" textlink="">
      <xdr:nvSpPr>
        <xdr:cNvPr id="686" name="Text Box 1682">
          <a:extLst>
            <a:ext uri="{FF2B5EF4-FFF2-40B4-BE49-F238E27FC236}">
              <a16:creationId xmlns:a16="http://schemas.microsoft.com/office/drawing/2014/main" id="{DA5F04DA-FB22-4238-A814-8DE69E1C3809}"/>
            </a:ext>
          </a:extLst>
        </xdr:cNvPr>
        <xdr:cNvSpPr txBox="1"/>
      </xdr:nvSpPr>
      <xdr:spPr>
        <a:xfrm>
          <a:off x="6811010"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248</xdr:row>
      <xdr:rowOff>1656</xdr:rowOff>
    </xdr:from>
    <xdr:ext cx="184731" cy="264560"/>
    <xdr:sp macro="" textlink="">
      <xdr:nvSpPr>
        <xdr:cNvPr id="687" name="Text Box 1683">
          <a:extLst>
            <a:ext uri="{FF2B5EF4-FFF2-40B4-BE49-F238E27FC236}">
              <a16:creationId xmlns:a16="http://schemas.microsoft.com/office/drawing/2014/main" id="{497FB9E0-66A2-4D77-B207-DA2690EF19E2}"/>
            </a:ext>
          </a:extLst>
        </xdr:cNvPr>
        <xdr:cNvSpPr txBox="1"/>
      </xdr:nvSpPr>
      <xdr:spPr>
        <a:xfrm>
          <a:off x="62394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271</xdr:row>
      <xdr:rowOff>0</xdr:rowOff>
    </xdr:from>
    <xdr:ext cx="187194" cy="264560"/>
    <xdr:sp macro="" textlink="">
      <xdr:nvSpPr>
        <xdr:cNvPr id="688" name="TextBox 687">
          <a:extLst>
            <a:ext uri="{FF2B5EF4-FFF2-40B4-BE49-F238E27FC236}">
              <a16:creationId xmlns:a16="http://schemas.microsoft.com/office/drawing/2014/main" id="{59B8D163-7672-4310-8639-B227629B62BC}"/>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271</xdr:row>
      <xdr:rowOff>0</xdr:rowOff>
    </xdr:from>
    <xdr:ext cx="187194" cy="264560"/>
    <xdr:sp macro="" textlink="">
      <xdr:nvSpPr>
        <xdr:cNvPr id="689" name="TextBox 688">
          <a:extLst>
            <a:ext uri="{FF2B5EF4-FFF2-40B4-BE49-F238E27FC236}">
              <a16:creationId xmlns:a16="http://schemas.microsoft.com/office/drawing/2014/main" id="{B8E46935-AF25-42C8-B746-A1373FA12AAA}"/>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271</xdr:row>
      <xdr:rowOff>0</xdr:rowOff>
    </xdr:from>
    <xdr:ext cx="187194" cy="264560"/>
    <xdr:sp macro="" textlink="">
      <xdr:nvSpPr>
        <xdr:cNvPr id="690" name="TextBox 689">
          <a:extLst>
            <a:ext uri="{FF2B5EF4-FFF2-40B4-BE49-F238E27FC236}">
              <a16:creationId xmlns:a16="http://schemas.microsoft.com/office/drawing/2014/main" id="{5E6C7EBA-8F2F-434A-BC4E-E44DD95A4E24}"/>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401561</xdr:colOff>
      <xdr:row>271</xdr:row>
      <xdr:rowOff>0</xdr:rowOff>
    </xdr:from>
    <xdr:ext cx="187194" cy="264560"/>
    <xdr:sp macro="" textlink="">
      <xdr:nvSpPr>
        <xdr:cNvPr id="691" name="TextBox 690">
          <a:extLst>
            <a:ext uri="{FF2B5EF4-FFF2-40B4-BE49-F238E27FC236}">
              <a16:creationId xmlns:a16="http://schemas.microsoft.com/office/drawing/2014/main" id="{9DB23A07-0D61-4379-8AAB-11F55CD45F71}"/>
            </a:ext>
          </a:extLst>
        </xdr:cNvPr>
        <xdr:cNvSpPr txBox="1"/>
      </xdr:nvSpPr>
      <xdr:spPr>
        <a:xfrm>
          <a:off x="5916536" y="71199375"/>
          <a:ext cx="1871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93345</xdr:colOff>
      <xdr:row>248</xdr:row>
      <xdr:rowOff>1656</xdr:rowOff>
    </xdr:from>
    <xdr:ext cx="184731" cy="264560"/>
    <xdr:sp macro="" textlink="">
      <xdr:nvSpPr>
        <xdr:cNvPr id="692" name="TextBox 691">
          <a:extLst>
            <a:ext uri="{FF2B5EF4-FFF2-40B4-BE49-F238E27FC236}">
              <a16:creationId xmlns:a16="http://schemas.microsoft.com/office/drawing/2014/main" id="{77881972-ED07-4D92-ADC9-2D98F9DADB20}"/>
            </a:ext>
          </a:extLst>
        </xdr:cNvPr>
        <xdr:cNvSpPr txBox="1"/>
      </xdr:nvSpPr>
      <xdr:spPr>
        <a:xfrm>
          <a:off x="6817995"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76752</xdr:colOff>
      <xdr:row>248</xdr:row>
      <xdr:rowOff>1656</xdr:rowOff>
    </xdr:from>
    <xdr:ext cx="184731" cy="264560"/>
    <xdr:sp macro="" textlink="">
      <xdr:nvSpPr>
        <xdr:cNvPr id="693" name="TextBox 2">
          <a:extLst>
            <a:ext uri="{FF2B5EF4-FFF2-40B4-BE49-F238E27FC236}">
              <a16:creationId xmlns:a16="http://schemas.microsoft.com/office/drawing/2014/main" id="{5D5171D9-4CAF-4A39-9C71-D20DF43E2E73}"/>
            </a:ext>
          </a:extLst>
        </xdr:cNvPr>
        <xdr:cNvSpPr txBox="1"/>
      </xdr:nvSpPr>
      <xdr:spPr>
        <a:xfrm>
          <a:off x="6201327" y="669719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694" name="Text Box 1682">
          <a:extLst>
            <a:ext uri="{FF2B5EF4-FFF2-40B4-BE49-F238E27FC236}">
              <a16:creationId xmlns:a16="http://schemas.microsoft.com/office/drawing/2014/main" id="{EF5B08BC-2800-43AC-8575-18D695EE40F9}"/>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695" name="Text Box 1683">
          <a:extLst>
            <a:ext uri="{FF2B5EF4-FFF2-40B4-BE49-F238E27FC236}">
              <a16:creationId xmlns:a16="http://schemas.microsoft.com/office/drawing/2014/main" id="{E343C5A2-E1AE-4937-845B-1AD819967848}"/>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696" name="Text Box 1682">
          <a:extLst>
            <a:ext uri="{FF2B5EF4-FFF2-40B4-BE49-F238E27FC236}">
              <a16:creationId xmlns:a16="http://schemas.microsoft.com/office/drawing/2014/main" id="{13B2CFF9-1F4F-4C7C-BAAA-FDE4001B03A6}"/>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697" name="Text Box 1683">
          <a:extLst>
            <a:ext uri="{FF2B5EF4-FFF2-40B4-BE49-F238E27FC236}">
              <a16:creationId xmlns:a16="http://schemas.microsoft.com/office/drawing/2014/main" id="{EA082CC2-BA8B-43FB-95A3-2D6A3AA0BC97}"/>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698" name="Text Box 1682">
          <a:extLst>
            <a:ext uri="{FF2B5EF4-FFF2-40B4-BE49-F238E27FC236}">
              <a16:creationId xmlns:a16="http://schemas.microsoft.com/office/drawing/2014/main" id="{DD37DFD2-F1EF-47E3-A1A4-7563F6DBD94E}"/>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699" name="Text Box 1683">
          <a:extLst>
            <a:ext uri="{FF2B5EF4-FFF2-40B4-BE49-F238E27FC236}">
              <a16:creationId xmlns:a16="http://schemas.microsoft.com/office/drawing/2014/main" id="{BBE53DEA-57F7-4766-B818-39EAD67A1992}"/>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00" name="Text Box 1682">
          <a:extLst>
            <a:ext uri="{FF2B5EF4-FFF2-40B4-BE49-F238E27FC236}">
              <a16:creationId xmlns:a16="http://schemas.microsoft.com/office/drawing/2014/main" id="{48EFF276-BFC5-4E62-852C-8003D3925792}"/>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01" name="Text Box 1683">
          <a:extLst>
            <a:ext uri="{FF2B5EF4-FFF2-40B4-BE49-F238E27FC236}">
              <a16:creationId xmlns:a16="http://schemas.microsoft.com/office/drawing/2014/main" id="{398C959A-6E91-41D2-B660-CFC516E49609}"/>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02" name="Text Box 1682">
          <a:extLst>
            <a:ext uri="{FF2B5EF4-FFF2-40B4-BE49-F238E27FC236}">
              <a16:creationId xmlns:a16="http://schemas.microsoft.com/office/drawing/2014/main" id="{33B28030-5004-47C8-96FE-B732568743E1}"/>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03" name="Text Box 1683">
          <a:extLst>
            <a:ext uri="{FF2B5EF4-FFF2-40B4-BE49-F238E27FC236}">
              <a16:creationId xmlns:a16="http://schemas.microsoft.com/office/drawing/2014/main" id="{7C82F81E-E3DD-41BA-B25E-B2075C24B4FF}"/>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04" name="Text Box 1682">
          <a:extLst>
            <a:ext uri="{FF2B5EF4-FFF2-40B4-BE49-F238E27FC236}">
              <a16:creationId xmlns:a16="http://schemas.microsoft.com/office/drawing/2014/main" id="{56D83CE8-B297-44E1-B33A-61D4E485BDA7}"/>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05" name="Text Box 1683">
          <a:extLst>
            <a:ext uri="{FF2B5EF4-FFF2-40B4-BE49-F238E27FC236}">
              <a16:creationId xmlns:a16="http://schemas.microsoft.com/office/drawing/2014/main" id="{A46FF817-79AC-4F15-824D-7639BD9FD4A2}"/>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06" name="Text Box 1682">
          <a:extLst>
            <a:ext uri="{FF2B5EF4-FFF2-40B4-BE49-F238E27FC236}">
              <a16:creationId xmlns:a16="http://schemas.microsoft.com/office/drawing/2014/main" id="{1A277D00-5622-42C7-94DE-BD639A7CCD2E}"/>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07" name="Text Box 1683">
          <a:extLst>
            <a:ext uri="{FF2B5EF4-FFF2-40B4-BE49-F238E27FC236}">
              <a16:creationId xmlns:a16="http://schemas.microsoft.com/office/drawing/2014/main" id="{C6330374-5066-42B5-AB97-5C350AA8C4A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08" name="Text Box 1682">
          <a:extLst>
            <a:ext uri="{FF2B5EF4-FFF2-40B4-BE49-F238E27FC236}">
              <a16:creationId xmlns:a16="http://schemas.microsoft.com/office/drawing/2014/main" id="{9867B143-61CC-4DE1-B373-9354CC1A211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09" name="Text Box 1683">
          <a:extLst>
            <a:ext uri="{FF2B5EF4-FFF2-40B4-BE49-F238E27FC236}">
              <a16:creationId xmlns:a16="http://schemas.microsoft.com/office/drawing/2014/main" id="{4342E44A-283F-485E-A805-D43545C70CAC}"/>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10" name="Text Box 1682">
          <a:extLst>
            <a:ext uri="{FF2B5EF4-FFF2-40B4-BE49-F238E27FC236}">
              <a16:creationId xmlns:a16="http://schemas.microsoft.com/office/drawing/2014/main" id="{C3A2CF73-73C6-458F-9C6B-5AD902EE393A}"/>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11" name="Text Box 1683">
          <a:extLst>
            <a:ext uri="{FF2B5EF4-FFF2-40B4-BE49-F238E27FC236}">
              <a16:creationId xmlns:a16="http://schemas.microsoft.com/office/drawing/2014/main" id="{1F6A63EB-20FD-44CC-B58B-35E1FC6D001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12" name="Text Box 1682">
          <a:extLst>
            <a:ext uri="{FF2B5EF4-FFF2-40B4-BE49-F238E27FC236}">
              <a16:creationId xmlns:a16="http://schemas.microsoft.com/office/drawing/2014/main" id="{EA58DE5B-5928-4338-8CAE-85EAD2F0CCBA}"/>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13" name="Text Box 1683">
          <a:extLst>
            <a:ext uri="{FF2B5EF4-FFF2-40B4-BE49-F238E27FC236}">
              <a16:creationId xmlns:a16="http://schemas.microsoft.com/office/drawing/2014/main" id="{B50DD140-E518-494E-9558-316CBD75219B}"/>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14" name="Text Box 1682">
          <a:extLst>
            <a:ext uri="{FF2B5EF4-FFF2-40B4-BE49-F238E27FC236}">
              <a16:creationId xmlns:a16="http://schemas.microsoft.com/office/drawing/2014/main" id="{D4B32DF5-3D25-406E-8D63-7A3FED0A78C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15" name="Text Box 1683">
          <a:extLst>
            <a:ext uri="{FF2B5EF4-FFF2-40B4-BE49-F238E27FC236}">
              <a16:creationId xmlns:a16="http://schemas.microsoft.com/office/drawing/2014/main" id="{90984EB0-BEF4-4BCB-9D00-254C8300B9E3}"/>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16" name="Text Box 1682">
          <a:extLst>
            <a:ext uri="{FF2B5EF4-FFF2-40B4-BE49-F238E27FC236}">
              <a16:creationId xmlns:a16="http://schemas.microsoft.com/office/drawing/2014/main" id="{DC6FC645-085E-4047-A746-5F4D44EDD75D}"/>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17" name="Text Box 1683">
          <a:extLst>
            <a:ext uri="{FF2B5EF4-FFF2-40B4-BE49-F238E27FC236}">
              <a16:creationId xmlns:a16="http://schemas.microsoft.com/office/drawing/2014/main" id="{99688205-2173-4308-8BC1-074F4EC2518D}"/>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18" name="Text Box 1682">
          <a:extLst>
            <a:ext uri="{FF2B5EF4-FFF2-40B4-BE49-F238E27FC236}">
              <a16:creationId xmlns:a16="http://schemas.microsoft.com/office/drawing/2014/main" id="{F045346E-7A37-46CB-8E90-24D34BCA5B68}"/>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19" name="Text Box 1683">
          <a:extLst>
            <a:ext uri="{FF2B5EF4-FFF2-40B4-BE49-F238E27FC236}">
              <a16:creationId xmlns:a16="http://schemas.microsoft.com/office/drawing/2014/main" id="{32D7E48F-7053-4A06-AB51-21C8A8CEB83C}"/>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20" name="Text Box 1682">
          <a:extLst>
            <a:ext uri="{FF2B5EF4-FFF2-40B4-BE49-F238E27FC236}">
              <a16:creationId xmlns:a16="http://schemas.microsoft.com/office/drawing/2014/main" id="{C760FC65-22A9-4748-B065-FF8E19A42864}"/>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21" name="Text Box 1683">
          <a:extLst>
            <a:ext uri="{FF2B5EF4-FFF2-40B4-BE49-F238E27FC236}">
              <a16:creationId xmlns:a16="http://schemas.microsoft.com/office/drawing/2014/main" id="{670F176A-E49D-4642-95C3-E3F7DF8E0B14}"/>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206</xdr:row>
      <xdr:rowOff>0</xdr:rowOff>
    </xdr:from>
    <xdr:ext cx="184731" cy="264560"/>
    <xdr:sp macro="" textlink="">
      <xdr:nvSpPr>
        <xdr:cNvPr id="722" name="Text Box 1682">
          <a:extLst>
            <a:ext uri="{FF2B5EF4-FFF2-40B4-BE49-F238E27FC236}">
              <a16:creationId xmlns:a16="http://schemas.microsoft.com/office/drawing/2014/main" id="{8F3B12F1-A9CD-45BE-825D-D734AFDDEF2F}"/>
            </a:ext>
          </a:extLst>
        </xdr:cNvPr>
        <xdr:cNvSpPr txBox="1"/>
      </xdr:nvSpPr>
      <xdr:spPr>
        <a:xfrm>
          <a:off x="6811010"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206</xdr:row>
      <xdr:rowOff>0</xdr:rowOff>
    </xdr:from>
    <xdr:ext cx="184731" cy="264560"/>
    <xdr:sp macro="" textlink="">
      <xdr:nvSpPr>
        <xdr:cNvPr id="723" name="Text Box 1683">
          <a:extLst>
            <a:ext uri="{FF2B5EF4-FFF2-40B4-BE49-F238E27FC236}">
              <a16:creationId xmlns:a16="http://schemas.microsoft.com/office/drawing/2014/main" id="{33E53E97-C549-4D86-B136-A736F7D64224}"/>
            </a:ext>
          </a:extLst>
        </xdr:cNvPr>
        <xdr:cNvSpPr txBox="1"/>
      </xdr:nvSpPr>
      <xdr:spPr>
        <a:xfrm>
          <a:off x="6239427" y="573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233</xdr:row>
      <xdr:rowOff>1242</xdr:rowOff>
    </xdr:from>
    <xdr:ext cx="207822" cy="264560"/>
    <xdr:sp macro="" textlink="">
      <xdr:nvSpPr>
        <xdr:cNvPr id="724" name="TextBox 723">
          <a:extLst>
            <a:ext uri="{FF2B5EF4-FFF2-40B4-BE49-F238E27FC236}">
              <a16:creationId xmlns:a16="http://schemas.microsoft.com/office/drawing/2014/main" id="{BB27B747-2BA6-4B1F-ADA1-D31E4E1442E6}"/>
            </a:ext>
          </a:extLst>
        </xdr:cNvPr>
        <xdr:cNvSpPr txBox="1"/>
      </xdr:nvSpPr>
      <xdr:spPr>
        <a:xfrm>
          <a:off x="5987656" y="63590142"/>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233</xdr:row>
      <xdr:rowOff>1242</xdr:rowOff>
    </xdr:from>
    <xdr:ext cx="207822" cy="264560"/>
    <xdr:sp macro="" textlink="">
      <xdr:nvSpPr>
        <xdr:cNvPr id="725" name="TextBox 724">
          <a:extLst>
            <a:ext uri="{FF2B5EF4-FFF2-40B4-BE49-F238E27FC236}">
              <a16:creationId xmlns:a16="http://schemas.microsoft.com/office/drawing/2014/main" id="{758F6547-EB29-4F28-B7EF-2A8CCE708907}"/>
            </a:ext>
          </a:extLst>
        </xdr:cNvPr>
        <xdr:cNvSpPr txBox="1"/>
      </xdr:nvSpPr>
      <xdr:spPr>
        <a:xfrm>
          <a:off x="5987656" y="63590142"/>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232</xdr:row>
      <xdr:rowOff>0</xdr:rowOff>
    </xdr:from>
    <xdr:ext cx="207822" cy="264560"/>
    <xdr:sp macro="" textlink="">
      <xdr:nvSpPr>
        <xdr:cNvPr id="726" name="TextBox 725">
          <a:extLst>
            <a:ext uri="{FF2B5EF4-FFF2-40B4-BE49-F238E27FC236}">
              <a16:creationId xmlns:a16="http://schemas.microsoft.com/office/drawing/2014/main" id="{30D8DCAC-CC74-40BE-80EE-7BB741F0366B}"/>
            </a:ext>
          </a:extLst>
        </xdr:cNvPr>
        <xdr:cNvSpPr txBox="1"/>
      </xdr:nvSpPr>
      <xdr:spPr>
        <a:xfrm>
          <a:off x="5987656" y="63379350"/>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472681</xdr:colOff>
      <xdr:row>232</xdr:row>
      <xdr:rowOff>0</xdr:rowOff>
    </xdr:from>
    <xdr:ext cx="207822" cy="264560"/>
    <xdr:sp macro="" textlink="">
      <xdr:nvSpPr>
        <xdr:cNvPr id="727" name="TextBox 726">
          <a:extLst>
            <a:ext uri="{FF2B5EF4-FFF2-40B4-BE49-F238E27FC236}">
              <a16:creationId xmlns:a16="http://schemas.microsoft.com/office/drawing/2014/main" id="{DAB04F4F-CE39-40EE-A4DB-FE7579303E0D}"/>
            </a:ext>
          </a:extLst>
        </xdr:cNvPr>
        <xdr:cNvSpPr txBox="1"/>
      </xdr:nvSpPr>
      <xdr:spPr>
        <a:xfrm>
          <a:off x="5987656" y="63379350"/>
          <a:ext cx="20782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244</xdr:row>
      <xdr:rowOff>662</xdr:rowOff>
    </xdr:from>
    <xdr:ext cx="184731" cy="264560"/>
    <xdr:sp macro="" textlink="">
      <xdr:nvSpPr>
        <xdr:cNvPr id="728" name="Text Box 1682">
          <a:extLst>
            <a:ext uri="{FF2B5EF4-FFF2-40B4-BE49-F238E27FC236}">
              <a16:creationId xmlns:a16="http://schemas.microsoft.com/office/drawing/2014/main" id="{3B409FE3-5590-4AC9-911D-9578A229B522}"/>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244</xdr:row>
      <xdr:rowOff>662</xdr:rowOff>
    </xdr:from>
    <xdr:ext cx="184731" cy="264560"/>
    <xdr:sp macro="" textlink="">
      <xdr:nvSpPr>
        <xdr:cNvPr id="729" name="Text Box 1683">
          <a:extLst>
            <a:ext uri="{FF2B5EF4-FFF2-40B4-BE49-F238E27FC236}">
              <a16:creationId xmlns:a16="http://schemas.microsoft.com/office/drawing/2014/main" id="{A6DEC0F9-383D-45BE-BB12-6009434F9F44}"/>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244</xdr:row>
      <xdr:rowOff>662</xdr:rowOff>
    </xdr:from>
    <xdr:ext cx="184731" cy="264560"/>
    <xdr:sp macro="" textlink="">
      <xdr:nvSpPr>
        <xdr:cNvPr id="730" name="Text Box 1682">
          <a:extLst>
            <a:ext uri="{FF2B5EF4-FFF2-40B4-BE49-F238E27FC236}">
              <a16:creationId xmlns:a16="http://schemas.microsoft.com/office/drawing/2014/main" id="{C53B4A34-3F0C-4F70-8192-2AFE2DF18C5C}"/>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244</xdr:row>
      <xdr:rowOff>662</xdr:rowOff>
    </xdr:from>
    <xdr:ext cx="184731" cy="264560"/>
    <xdr:sp macro="" textlink="">
      <xdr:nvSpPr>
        <xdr:cNvPr id="731" name="Text Box 1683">
          <a:extLst>
            <a:ext uri="{FF2B5EF4-FFF2-40B4-BE49-F238E27FC236}">
              <a16:creationId xmlns:a16="http://schemas.microsoft.com/office/drawing/2014/main" id="{5F1EA7BB-21DB-4FFF-A509-2A21034E73F7}"/>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244</xdr:row>
      <xdr:rowOff>662</xdr:rowOff>
    </xdr:from>
    <xdr:ext cx="184731" cy="264560"/>
    <xdr:sp macro="" textlink="">
      <xdr:nvSpPr>
        <xdr:cNvPr id="732" name="Text Box 1682">
          <a:extLst>
            <a:ext uri="{FF2B5EF4-FFF2-40B4-BE49-F238E27FC236}">
              <a16:creationId xmlns:a16="http://schemas.microsoft.com/office/drawing/2014/main" id="{D0594376-4DCA-4257-9D5E-7B9403126BFC}"/>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244</xdr:row>
      <xdr:rowOff>662</xdr:rowOff>
    </xdr:from>
    <xdr:ext cx="184731" cy="264560"/>
    <xdr:sp macro="" textlink="">
      <xdr:nvSpPr>
        <xdr:cNvPr id="733" name="Text Box 1683">
          <a:extLst>
            <a:ext uri="{FF2B5EF4-FFF2-40B4-BE49-F238E27FC236}">
              <a16:creationId xmlns:a16="http://schemas.microsoft.com/office/drawing/2014/main" id="{101AC2F4-9198-40F7-8859-C07526708DEA}"/>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86360</xdr:colOff>
      <xdr:row>244</xdr:row>
      <xdr:rowOff>662</xdr:rowOff>
    </xdr:from>
    <xdr:ext cx="184731" cy="264560"/>
    <xdr:sp macro="" textlink="">
      <xdr:nvSpPr>
        <xdr:cNvPr id="734" name="Text Box 1682">
          <a:extLst>
            <a:ext uri="{FF2B5EF4-FFF2-40B4-BE49-F238E27FC236}">
              <a16:creationId xmlns:a16="http://schemas.microsoft.com/office/drawing/2014/main" id="{0A9B7FC6-8623-4E72-955C-FC9CAD4D6684}"/>
            </a:ext>
          </a:extLst>
        </xdr:cNvPr>
        <xdr:cNvSpPr txBox="1"/>
      </xdr:nvSpPr>
      <xdr:spPr>
        <a:xfrm>
          <a:off x="6811010"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114852</xdr:colOff>
      <xdr:row>244</xdr:row>
      <xdr:rowOff>662</xdr:rowOff>
    </xdr:from>
    <xdr:ext cx="184731" cy="264560"/>
    <xdr:sp macro="" textlink="">
      <xdr:nvSpPr>
        <xdr:cNvPr id="735" name="Text Box 1683">
          <a:extLst>
            <a:ext uri="{FF2B5EF4-FFF2-40B4-BE49-F238E27FC236}">
              <a16:creationId xmlns:a16="http://schemas.microsoft.com/office/drawing/2014/main" id="{052780D0-3C35-40DF-8B0B-5B8693FFA2D2}"/>
            </a:ext>
          </a:extLst>
        </xdr:cNvPr>
        <xdr:cNvSpPr txBox="1"/>
      </xdr:nvSpPr>
      <xdr:spPr>
        <a:xfrm>
          <a:off x="6239427" y="662851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ina/Google%20Drive/_work/_01_PROJEKTI/_08_INSTITUT_KaCIF_2021/2021_Kacif/PREDANO_2021.06.02_troskovnik3.krilo_FINAL/_KaCIF_troskovnik_3.krilo_2021.06.07_cijene_proD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rekapitulacija_SVE"/>
      <sheetName val="naslovnicaGO"/>
      <sheetName val="troskovnik_GO"/>
      <sheetName val="NASLOVNICA_stroj"/>
      <sheetName val="STROJ"/>
      <sheetName val="ELEKTROINSTALACIJE"/>
      <sheetName val="naslovnicaViK"/>
      <sheetName val="ViK"/>
    </sheetNames>
    <sheetDataSet>
      <sheetData sheetId="0" refreshError="1"/>
      <sheetData sheetId="1" refreshError="1"/>
      <sheetData sheetId="2" refreshError="1"/>
      <sheetData sheetId="3">
        <row r="11">
          <cell r="B11" t="str">
            <v>PRIPREMNI RADOVI S RUŠENJEM I ISKOPOM</v>
          </cell>
        </row>
        <row r="76">
          <cell r="F76">
            <v>24666</v>
          </cell>
        </row>
        <row r="79">
          <cell r="B79" t="str">
            <v>ARMIRANOBETONSKI RADOVI</v>
          </cell>
        </row>
        <row r="106">
          <cell r="F106">
            <v>3427.5</v>
          </cell>
        </row>
        <row r="109">
          <cell r="B109" t="str">
            <v>IZOLATERSKI RADOVI</v>
          </cell>
        </row>
        <row r="130">
          <cell r="F130">
            <v>11780</v>
          </cell>
        </row>
        <row r="133">
          <cell r="B133" t="str">
            <v>ZIDARSKI RADOVI</v>
          </cell>
        </row>
        <row r="170">
          <cell r="F170">
            <v>48050</v>
          </cell>
        </row>
        <row r="173">
          <cell r="B173" t="str">
            <v>STOLARSKI RADOVI</v>
          </cell>
        </row>
        <row r="188">
          <cell r="F188">
            <v>11100</v>
          </cell>
        </row>
        <row r="191">
          <cell r="B191" t="str">
            <v>KERAMIČARSKI RADOVI</v>
          </cell>
        </row>
        <row r="201">
          <cell r="F201">
            <v>5800</v>
          </cell>
        </row>
        <row r="204">
          <cell r="B204" t="str">
            <v>PODOPOLAGAČKI RADOVI</v>
          </cell>
        </row>
        <row r="224">
          <cell r="F224">
            <v>16545</v>
          </cell>
        </row>
        <row r="228">
          <cell r="B228" t="str">
            <v>RADOVI S GIPSKARTONSKIM PLOČAMA</v>
          </cell>
        </row>
        <row r="247">
          <cell r="F247">
            <v>7220</v>
          </cell>
        </row>
        <row r="250">
          <cell r="B250" t="str">
            <v>SOBOSLIKARSKO-LIČILAČKI RADOVI</v>
          </cell>
        </row>
        <row r="270">
          <cell r="F270">
            <v>10710</v>
          </cell>
        </row>
        <row r="273">
          <cell r="B273" t="str">
            <v>RAZNI RADOVI</v>
          </cell>
        </row>
        <row r="287">
          <cell r="F287">
            <v>27740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view="pageBreakPreview" zoomScale="115" zoomScaleNormal="100" zoomScaleSheetLayoutView="115" workbookViewId="0">
      <selection activeCell="B15" sqref="B15"/>
    </sheetView>
  </sheetViews>
  <sheetFormatPr defaultRowHeight="14.5"/>
  <cols>
    <col min="1" max="1" width="61.453125" customWidth="1"/>
    <col min="2" max="2" width="13.7265625" bestFit="1" customWidth="1"/>
    <col min="3" max="3" width="4.1796875" customWidth="1"/>
  </cols>
  <sheetData>
    <row r="3" spans="1:4" ht="15.5">
      <c r="A3" s="294" t="s">
        <v>717</v>
      </c>
      <c r="B3" s="2"/>
      <c r="C3" s="2"/>
      <c r="D3" s="3"/>
    </row>
    <row r="4" spans="1:4" ht="15.5">
      <c r="A4" s="295" t="s">
        <v>718</v>
      </c>
      <c r="B4" s="2"/>
      <c r="C4" s="2"/>
      <c r="D4" s="3"/>
    </row>
    <row r="5" spans="1:4" ht="15.5">
      <c r="A5" s="295" t="s">
        <v>719</v>
      </c>
      <c r="B5" s="2"/>
      <c r="C5" s="2"/>
      <c r="D5" s="3"/>
    </row>
    <row r="6" spans="1:4">
      <c r="A6" s="138" t="s">
        <v>299</v>
      </c>
      <c r="B6" s="2"/>
      <c r="C6" s="2"/>
      <c r="D6" s="3"/>
    </row>
    <row r="7" spans="1:4" ht="15.5">
      <c r="A7" s="295"/>
      <c r="B7" s="2"/>
      <c r="C7" s="2"/>
      <c r="D7" s="3"/>
    </row>
    <row r="8" spans="1:4" ht="15.5">
      <c r="A8" s="295"/>
      <c r="B8" s="2"/>
      <c r="C8" s="2"/>
      <c r="D8" s="3"/>
    </row>
    <row r="9" spans="1:4" ht="15.5">
      <c r="A9" s="295"/>
      <c r="B9" s="2"/>
      <c r="C9" s="2"/>
      <c r="D9" s="3"/>
    </row>
    <row r="10" spans="1:4" ht="15.5">
      <c r="A10" s="295"/>
      <c r="B10" s="2"/>
      <c r="C10" s="2"/>
      <c r="D10" s="3"/>
    </row>
    <row r="11" spans="1:4" ht="15.5">
      <c r="A11" s="295"/>
      <c r="B11" s="2"/>
      <c r="C11" s="2"/>
      <c r="D11" s="3"/>
    </row>
    <row r="12" spans="1:4" ht="15.5">
      <c r="A12" s="296" t="s">
        <v>720</v>
      </c>
      <c r="B12" s="297"/>
      <c r="C12" s="2"/>
      <c r="D12" s="3"/>
    </row>
    <row r="13" spans="1:4">
      <c r="A13" s="4"/>
      <c r="B13" s="297"/>
      <c r="C13" s="2"/>
      <c r="D13" s="3"/>
    </row>
    <row r="14" spans="1:4">
      <c r="A14" s="1"/>
      <c r="B14" s="298"/>
      <c r="C14" s="2"/>
      <c r="D14" s="3"/>
    </row>
    <row r="15" spans="1:4">
      <c r="A15" s="299" t="s">
        <v>721</v>
      </c>
      <c r="B15" s="298">
        <f>troskovnik_GO!F212</f>
        <v>0</v>
      </c>
      <c r="C15" s="2"/>
      <c r="D15" s="3"/>
    </row>
    <row r="16" spans="1:4">
      <c r="A16" s="299" t="s">
        <v>722</v>
      </c>
      <c r="B16" s="298">
        <f>'STROJ SPECIFIKACIJA 3 KRILO'!F116</f>
        <v>0</v>
      </c>
      <c r="C16" s="2"/>
      <c r="D16" s="3"/>
    </row>
    <row r="17" spans="1:4">
      <c r="A17" s="299" t="s">
        <v>723</v>
      </c>
      <c r="B17" s="298">
        <f>'KRILO 3 ELEKTROINSTALACIJE'!F289</f>
        <v>0</v>
      </c>
      <c r="C17" s="2"/>
      <c r="D17" s="3"/>
    </row>
    <row r="18" spans="1:4">
      <c r="A18" s="299" t="s">
        <v>724</v>
      </c>
      <c r="B18" s="298">
        <f>'KRILO 3 ViK'!F90</f>
        <v>0</v>
      </c>
      <c r="C18" s="2"/>
      <c r="D18" s="3"/>
    </row>
    <row r="19" spans="1:4">
      <c r="A19" s="300"/>
      <c r="B19" s="301"/>
      <c r="C19" s="302"/>
      <c r="D19" s="3"/>
    </row>
    <row r="20" spans="1:4" ht="15.5">
      <c r="A20" s="295" t="s">
        <v>725</v>
      </c>
      <c r="B20" s="303">
        <f>SUM(B15:B19)</f>
        <v>0</v>
      </c>
      <c r="C20" s="136"/>
      <c r="D20" s="3"/>
    </row>
    <row r="21" spans="1:4">
      <c r="A21" s="4"/>
      <c r="B21" s="303"/>
      <c r="C21" s="136"/>
      <c r="D21" s="3"/>
    </row>
    <row r="22" spans="1:4" ht="15.5">
      <c r="A22" s="304" t="s">
        <v>726</v>
      </c>
      <c r="B22" s="303">
        <f>B20*0.25</f>
        <v>0</v>
      </c>
    </row>
    <row r="23" spans="1:4">
      <c r="A23" s="305"/>
      <c r="B23" s="306"/>
    </row>
    <row r="24" spans="1:4" ht="15.5">
      <c r="A24" s="304" t="s">
        <v>727</v>
      </c>
      <c r="B24" s="303">
        <f>B20+B22</f>
        <v>0</v>
      </c>
    </row>
  </sheetData>
  <sheetProtection password="CC9A"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4"/>
  <sheetViews>
    <sheetView view="pageBreakPreview" topLeftCell="A268" zoomScale="115" zoomScaleNormal="115" zoomScaleSheetLayoutView="115" workbookViewId="0">
      <selection activeCell="A257" sqref="A257"/>
    </sheetView>
  </sheetViews>
  <sheetFormatPr defaultRowHeight="14.5"/>
  <cols>
    <col min="1" max="1" width="80.81640625" style="24" customWidth="1"/>
  </cols>
  <sheetData>
    <row r="1" spans="1:2">
      <c r="A1" s="21" t="s">
        <v>3</v>
      </c>
    </row>
    <row r="2" spans="1:2">
      <c r="A2" s="20"/>
    </row>
    <row r="3" spans="1:2">
      <c r="A3" s="21" t="s">
        <v>4</v>
      </c>
    </row>
    <row r="4" spans="1:2">
      <c r="A4" s="21"/>
    </row>
    <row r="5" spans="1:2" ht="50">
      <c r="A5" s="20" t="s">
        <v>5</v>
      </c>
    </row>
    <row r="6" spans="1:2" ht="50">
      <c r="A6" s="20" t="s">
        <v>6</v>
      </c>
    </row>
    <row r="7" spans="1:2" ht="62.5">
      <c r="A7" s="20" t="s">
        <v>7</v>
      </c>
    </row>
    <row r="8" spans="1:2" ht="50">
      <c r="A8" s="20" t="s">
        <v>8</v>
      </c>
    </row>
    <row r="9" spans="1:2" ht="50">
      <c r="A9" s="20" t="s">
        <v>307</v>
      </c>
    </row>
    <row r="10" spans="1:2" ht="62.5">
      <c r="A10" s="20" t="s">
        <v>306</v>
      </c>
    </row>
    <row r="11" spans="1:2" ht="25">
      <c r="A11" s="20" t="s">
        <v>9</v>
      </c>
    </row>
    <row r="12" spans="1:2" ht="25">
      <c r="A12" s="20" t="s">
        <v>10</v>
      </c>
    </row>
    <row r="13" spans="1:2" ht="25">
      <c r="A13" s="20" t="s">
        <v>11</v>
      </c>
    </row>
    <row r="14" spans="1:2" ht="37.5">
      <c r="A14" s="20" t="s">
        <v>308</v>
      </c>
    </row>
    <row r="15" spans="1:2">
      <c r="A15" s="89"/>
      <c r="B15" s="90"/>
    </row>
    <row r="16" spans="1:2" ht="75.5">
      <c r="A16" s="89" t="s">
        <v>309</v>
      </c>
      <c r="B16" s="90"/>
    </row>
    <row r="17" spans="1:2">
      <c r="A17" s="91"/>
      <c r="B17" s="90"/>
    </row>
    <row r="19" spans="1:2">
      <c r="A19" s="21" t="s">
        <v>12</v>
      </c>
    </row>
    <row r="20" spans="1:2">
      <c r="A20" s="20"/>
    </row>
    <row r="21" spans="1:2">
      <c r="A21" s="21" t="s">
        <v>13</v>
      </c>
    </row>
    <row r="22" spans="1:2">
      <c r="A22" s="20"/>
    </row>
    <row r="23" spans="1:2" ht="50">
      <c r="A23" s="20" t="s">
        <v>14</v>
      </c>
    </row>
    <row r="24" spans="1:2" ht="75">
      <c r="A24" s="20" t="s">
        <v>15</v>
      </c>
    </row>
    <row r="25" spans="1:2">
      <c r="A25" s="20"/>
    </row>
    <row r="26" spans="1:2">
      <c r="A26" s="20" t="s">
        <v>16</v>
      </c>
    </row>
    <row r="27" spans="1:2">
      <c r="A27" s="20"/>
    </row>
    <row r="28" spans="1:2" ht="25">
      <c r="A28" s="20" t="s">
        <v>17</v>
      </c>
    </row>
    <row r="29" spans="1:2">
      <c r="A29" s="20" t="s">
        <v>18</v>
      </c>
    </row>
    <row r="30" spans="1:2" ht="25">
      <c r="A30" s="20" t="s">
        <v>19</v>
      </c>
    </row>
    <row r="31" spans="1:2" ht="37.5">
      <c r="A31" s="20" t="s">
        <v>20</v>
      </c>
    </row>
    <row r="32" spans="1:2" ht="25">
      <c r="A32" s="20" t="s">
        <v>21</v>
      </c>
    </row>
    <row r="33" spans="1:1">
      <c r="A33" s="20" t="s">
        <v>22</v>
      </c>
    </row>
    <row r="34" spans="1:1">
      <c r="A34" s="20"/>
    </row>
    <row r="35" spans="1:1">
      <c r="A35" s="20" t="s">
        <v>23</v>
      </c>
    </row>
    <row r="36" spans="1:1" ht="62.5">
      <c r="A36" s="20" t="s">
        <v>24</v>
      </c>
    </row>
    <row r="37" spans="1:1">
      <c r="A37" s="20"/>
    </row>
    <row r="38" spans="1:1">
      <c r="A38" s="20" t="s">
        <v>25</v>
      </c>
    </row>
    <row r="39" spans="1:1" ht="37.5">
      <c r="A39" s="20" t="s">
        <v>26</v>
      </c>
    </row>
    <row r="40" spans="1:1">
      <c r="A40" s="21"/>
    </row>
    <row r="41" spans="1:1">
      <c r="A41" s="20" t="s">
        <v>27</v>
      </c>
    </row>
    <row r="42" spans="1:1" ht="25">
      <c r="A42" s="20" t="s">
        <v>28</v>
      </c>
    </row>
    <row r="43" spans="1:1">
      <c r="A43" s="20"/>
    </row>
    <row r="44" spans="1:1">
      <c r="A44" s="20"/>
    </row>
    <row r="45" spans="1:1">
      <c r="A45" s="92" t="s">
        <v>156</v>
      </c>
    </row>
    <row r="46" spans="1:1">
      <c r="A46" s="93"/>
    </row>
    <row r="47" spans="1:1" ht="25">
      <c r="A47" s="93" t="s">
        <v>157</v>
      </c>
    </row>
    <row r="48" spans="1:1" ht="25">
      <c r="A48" s="93" t="s">
        <v>158</v>
      </c>
    </row>
    <row r="49" spans="1:1" ht="50">
      <c r="A49" s="93" t="s">
        <v>159</v>
      </c>
    </row>
    <row r="50" spans="1:1">
      <c r="A50" s="93" t="s">
        <v>160</v>
      </c>
    </row>
    <row r="51" spans="1:1" ht="25">
      <c r="A51" s="93" t="s">
        <v>161</v>
      </c>
    </row>
    <row r="52" spans="1:1">
      <c r="A52" s="93" t="s">
        <v>162</v>
      </c>
    </row>
    <row r="53" spans="1:1">
      <c r="A53" s="94" t="s">
        <v>163</v>
      </c>
    </row>
    <row r="54" spans="1:1">
      <c r="A54" s="94" t="s">
        <v>164</v>
      </c>
    </row>
    <row r="55" spans="1:1">
      <c r="A55" s="94" t="s">
        <v>165</v>
      </c>
    </row>
    <row r="56" spans="1:1">
      <c r="A56" s="94" t="s">
        <v>166</v>
      </c>
    </row>
    <row r="57" spans="1:1">
      <c r="A57" s="93" t="s">
        <v>167</v>
      </c>
    </row>
    <row r="58" spans="1:1">
      <c r="A58" s="93"/>
    </row>
    <row r="59" spans="1:1">
      <c r="A59" s="20"/>
    </row>
    <row r="60" spans="1:1">
      <c r="A60" s="21" t="s">
        <v>29</v>
      </c>
    </row>
    <row r="61" spans="1:1" ht="162.5">
      <c r="A61" s="20" t="s">
        <v>78</v>
      </c>
    </row>
    <row r="62" spans="1:1">
      <c r="A62" s="20"/>
    </row>
    <row r="63" spans="1:1">
      <c r="A63" s="21" t="s">
        <v>30</v>
      </c>
    </row>
    <row r="64" spans="1:1" ht="37.5">
      <c r="A64" s="20" t="s">
        <v>79</v>
      </c>
    </row>
    <row r="65" spans="1:1">
      <c r="A65" s="20"/>
    </row>
    <row r="66" spans="1:1">
      <c r="A66" s="21" t="s">
        <v>80</v>
      </c>
    </row>
    <row r="67" spans="1:1" ht="75.5">
      <c r="A67" s="20" t="s">
        <v>310</v>
      </c>
    </row>
    <row r="68" spans="1:1" ht="50.5">
      <c r="A68" s="20" t="s">
        <v>311</v>
      </c>
    </row>
    <row r="69" spans="1:1" ht="63">
      <c r="A69" s="20" t="s">
        <v>312</v>
      </c>
    </row>
    <row r="70" spans="1:1" ht="213" customHeight="1">
      <c r="A70" s="22" t="s">
        <v>313</v>
      </c>
    </row>
    <row r="71" spans="1:1" ht="38">
      <c r="A71" s="22" t="s">
        <v>314</v>
      </c>
    </row>
    <row r="72" spans="1:1" ht="50.5">
      <c r="A72" s="22" t="s">
        <v>315</v>
      </c>
    </row>
    <row r="73" spans="1:1">
      <c r="A73" s="22"/>
    </row>
    <row r="74" spans="1:1">
      <c r="A74" s="20" t="s">
        <v>32</v>
      </c>
    </row>
    <row r="75" spans="1:1">
      <c r="A75" s="20"/>
    </row>
    <row r="76" spans="1:1">
      <c r="A76" s="21" t="s">
        <v>33</v>
      </c>
    </row>
    <row r="77" spans="1:1" ht="37.5">
      <c r="A77" s="22" t="s">
        <v>316</v>
      </c>
    </row>
    <row r="78" spans="1:1" ht="50">
      <c r="A78" s="20" t="s">
        <v>34</v>
      </c>
    </row>
    <row r="79" spans="1:1">
      <c r="A79" s="21" t="s">
        <v>35</v>
      </c>
    </row>
    <row r="80" spans="1:1" ht="50">
      <c r="A80" s="22" t="s">
        <v>317</v>
      </c>
    </row>
    <row r="81" spans="1:1">
      <c r="A81" s="21" t="s">
        <v>36</v>
      </c>
    </row>
    <row r="82" spans="1:1" ht="37.5">
      <c r="A82" s="22" t="s">
        <v>318</v>
      </c>
    </row>
    <row r="83" spans="1:1" ht="25">
      <c r="A83" s="23" t="s">
        <v>319</v>
      </c>
    </row>
    <row r="84" spans="1:1" ht="214.5" customHeight="1">
      <c r="A84" s="23" t="s">
        <v>320</v>
      </c>
    </row>
    <row r="85" spans="1:1" ht="125">
      <c r="A85" s="20" t="s">
        <v>81</v>
      </c>
    </row>
    <row r="86" spans="1:1">
      <c r="A86" s="21" t="s">
        <v>89</v>
      </c>
    </row>
    <row r="87" spans="1:1" ht="92.25" customHeight="1">
      <c r="A87" s="20" t="s">
        <v>37</v>
      </c>
    </row>
    <row r="89" spans="1:1">
      <c r="A89" s="21" t="s">
        <v>31</v>
      </c>
    </row>
    <row r="90" spans="1:1" ht="50">
      <c r="A90" s="93" t="s">
        <v>38</v>
      </c>
    </row>
    <row r="91" spans="1:1">
      <c r="A91" s="93" t="s">
        <v>39</v>
      </c>
    </row>
    <row r="92" spans="1:1">
      <c r="A92" s="93" t="s">
        <v>321</v>
      </c>
    </row>
    <row r="93" spans="1:1">
      <c r="A93" s="93" t="s">
        <v>322</v>
      </c>
    </row>
    <row r="94" spans="1:1">
      <c r="A94" s="93" t="s">
        <v>323</v>
      </c>
    </row>
    <row r="95" spans="1:1">
      <c r="A95" s="93" t="s">
        <v>324</v>
      </c>
    </row>
    <row r="96" spans="1:1">
      <c r="A96" s="93" t="s">
        <v>325</v>
      </c>
    </row>
    <row r="97" spans="1:1">
      <c r="A97" s="93" t="s">
        <v>326</v>
      </c>
    </row>
    <row r="98" spans="1:1">
      <c r="A98" s="93" t="s">
        <v>327</v>
      </c>
    </row>
    <row r="99" spans="1:1">
      <c r="A99" s="93" t="s">
        <v>328</v>
      </c>
    </row>
    <row r="100" spans="1:1">
      <c r="A100" s="93" t="s">
        <v>329</v>
      </c>
    </row>
    <row r="101" spans="1:1">
      <c r="A101" s="93" t="s">
        <v>330</v>
      </c>
    </row>
    <row r="102" spans="1:1">
      <c r="A102" s="93" t="s">
        <v>331</v>
      </c>
    </row>
    <row r="103" spans="1:1">
      <c r="A103" s="93" t="s">
        <v>332</v>
      </c>
    </row>
    <row r="104" spans="1:1">
      <c r="A104" s="93" t="s">
        <v>333</v>
      </c>
    </row>
    <row r="105" spans="1:1">
      <c r="A105" s="93" t="s">
        <v>334</v>
      </c>
    </row>
    <row r="106" spans="1:1">
      <c r="A106" s="93"/>
    </row>
    <row r="107" spans="1:1">
      <c r="A107" s="93" t="s">
        <v>40</v>
      </c>
    </row>
    <row r="108" spans="1:1">
      <c r="A108" s="93" t="s">
        <v>41</v>
      </c>
    </row>
    <row r="109" spans="1:1">
      <c r="A109" s="93" t="s">
        <v>42</v>
      </c>
    </row>
    <row r="110" spans="1:1">
      <c r="A110" s="93" t="s">
        <v>43</v>
      </c>
    </row>
    <row r="111" spans="1:1">
      <c r="A111" s="93" t="s">
        <v>44</v>
      </c>
    </row>
    <row r="112" spans="1:1">
      <c r="A112" s="93" t="s">
        <v>45</v>
      </c>
    </row>
    <row r="113" spans="1:1">
      <c r="A113" s="93" t="s">
        <v>46</v>
      </c>
    </row>
    <row r="114" spans="1:1">
      <c r="A114" s="93" t="s">
        <v>47</v>
      </c>
    </row>
    <row r="115" spans="1:1">
      <c r="A115" s="93" t="s">
        <v>48</v>
      </c>
    </row>
    <row r="116" spans="1:1">
      <c r="A116" s="95"/>
    </row>
    <row r="117" spans="1:1">
      <c r="A117" s="93" t="s">
        <v>168</v>
      </c>
    </row>
    <row r="118" spans="1:1">
      <c r="A118" s="95"/>
    </row>
    <row r="119" spans="1:1" ht="100">
      <c r="A119" s="93" t="s">
        <v>169</v>
      </c>
    </row>
    <row r="120" spans="1:1">
      <c r="A120" s="93"/>
    </row>
    <row r="121" spans="1:1">
      <c r="A121" s="93" t="s">
        <v>170</v>
      </c>
    </row>
    <row r="122" spans="1:1">
      <c r="A122" s="93" t="s">
        <v>171</v>
      </c>
    </row>
    <row r="123" spans="1:1">
      <c r="A123" s="93" t="s">
        <v>172</v>
      </c>
    </row>
    <row r="124" spans="1:1" ht="25">
      <c r="A124" s="93" t="s">
        <v>173</v>
      </c>
    </row>
    <row r="125" spans="1:1">
      <c r="A125" s="93" t="s">
        <v>174</v>
      </c>
    </row>
    <row r="126" spans="1:1">
      <c r="A126" s="93" t="s">
        <v>48</v>
      </c>
    </row>
    <row r="127" spans="1:1">
      <c r="A127" s="93"/>
    </row>
    <row r="128" spans="1:1">
      <c r="A128" s="93" t="s">
        <v>49</v>
      </c>
    </row>
    <row r="129" spans="1:1">
      <c r="A129" s="20"/>
    </row>
    <row r="130" spans="1:1">
      <c r="A130" s="20"/>
    </row>
    <row r="131" spans="1:1">
      <c r="A131" s="21" t="s">
        <v>50</v>
      </c>
    </row>
    <row r="132" spans="1:1" ht="25">
      <c r="A132" s="20" t="s">
        <v>335</v>
      </c>
    </row>
    <row r="133" spans="1:1" ht="50">
      <c r="A133" s="20" t="s">
        <v>51</v>
      </c>
    </row>
    <row r="134" spans="1:1" ht="37.5">
      <c r="A134" s="20" t="s">
        <v>52</v>
      </c>
    </row>
    <row r="135" spans="1:1" ht="25">
      <c r="A135" s="20" t="s">
        <v>53</v>
      </c>
    </row>
    <row r="136" spans="1:1" ht="50">
      <c r="A136" s="20" t="s">
        <v>54</v>
      </c>
    </row>
    <row r="137" spans="1:1">
      <c r="A137" s="20"/>
    </row>
    <row r="138" spans="1:1">
      <c r="A138" s="20" t="s">
        <v>336</v>
      </c>
    </row>
    <row r="139" spans="1:1">
      <c r="A139" s="20" t="s">
        <v>55</v>
      </c>
    </row>
    <row r="140" spans="1:1">
      <c r="A140" s="20" t="s">
        <v>56</v>
      </c>
    </row>
    <row r="141" spans="1:1">
      <c r="A141" s="20" t="s">
        <v>57</v>
      </c>
    </row>
    <row r="142" spans="1:1">
      <c r="A142" s="20" t="s">
        <v>58</v>
      </c>
    </row>
    <row r="143" spans="1:1">
      <c r="A143" s="20" t="s">
        <v>59</v>
      </c>
    </row>
    <row r="144" spans="1:1">
      <c r="A144" s="20" t="s">
        <v>60</v>
      </c>
    </row>
    <row r="145" spans="1:1">
      <c r="A145" s="20"/>
    </row>
    <row r="146" spans="1:1" ht="25">
      <c r="A146" s="20" t="s">
        <v>61</v>
      </c>
    </row>
    <row r="147" spans="1:1" ht="25">
      <c r="A147" s="20" t="s">
        <v>62</v>
      </c>
    </row>
    <row r="148" spans="1:1">
      <c r="A148" s="20"/>
    </row>
    <row r="149" spans="1:1">
      <c r="A149" s="20"/>
    </row>
    <row r="150" spans="1:1">
      <c r="A150" s="96" t="s">
        <v>175</v>
      </c>
    </row>
    <row r="151" spans="1:1">
      <c r="A151" s="97" t="s">
        <v>176</v>
      </c>
    </row>
    <row r="152" spans="1:1" ht="62.5">
      <c r="A152" s="97" t="s">
        <v>177</v>
      </c>
    </row>
    <row r="153" spans="1:1" ht="25">
      <c r="A153" s="97" t="s">
        <v>178</v>
      </c>
    </row>
    <row r="154" spans="1:1">
      <c r="A154" s="97"/>
    </row>
    <row r="155" spans="1:1" ht="25">
      <c r="A155" s="97" t="s">
        <v>179</v>
      </c>
    </row>
    <row r="156" spans="1:1">
      <c r="A156" s="97"/>
    </row>
    <row r="157" spans="1:1" ht="50">
      <c r="A157" s="97" t="s">
        <v>180</v>
      </c>
    </row>
    <row r="158" spans="1:1">
      <c r="A158" s="97"/>
    </row>
    <row r="159" spans="1:1" ht="37.5">
      <c r="A159" s="97" t="s">
        <v>181</v>
      </c>
    </row>
    <row r="160" spans="1:1">
      <c r="A160" s="97"/>
    </row>
    <row r="161" spans="1:1" ht="50">
      <c r="A161" s="97" t="s">
        <v>182</v>
      </c>
    </row>
    <row r="162" spans="1:1" ht="25">
      <c r="A162" s="97" t="s">
        <v>183</v>
      </c>
    </row>
    <row r="163" spans="1:1">
      <c r="A163" s="97" t="s">
        <v>184</v>
      </c>
    </row>
    <row r="164" spans="1:1">
      <c r="A164" s="97" t="s">
        <v>185</v>
      </c>
    </row>
    <row r="165" spans="1:1">
      <c r="A165" s="98" t="s">
        <v>186</v>
      </c>
    </row>
    <row r="166" spans="1:1">
      <c r="A166" s="98" t="s">
        <v>187</v>
      </c>
    </row>
    <row r="167" spans="1:1">
      <c r="A167" s="98" t="s">
        <v>188</v>
      </c>
    </row>
    <row r="168" spans="1:1">
      <c r="A168" s="97" t="s">
        <v>189</v>
      </c>
    </row>
    <row r="169" spans="1:1">
      <c r="A169" s="97" t="s">
        <v>190</v>
      </c>
    </row>
    <row r="170" spans="1:1" ht="87.5">
      <c r="A170" s="97" t="s">
        <v>191</v>
      </c>
    </row>
    <row r="171" spans="1:1" ht="50">
      <c r="A171" s="97" t="s">
        <v>192</v>
      </c>
    </row>
    <row r="172" spans="1:1">
      <c r="A172" s="97"/>
    </row>
    <row r="173" spans="1:1">
      <c r="A173" s="97" t="s">
        <v>193</v>
      </c>
    </row>
    <row r="174" spans="1:1" ht="25">
      <c r="A174" s="97" t="s">
        <v>194</v>
      </c>
    </row>
    <row r="175" spans="1:1" ht="37.5">
      <c r="A175" s="97" t="s">
        <v>195</v>
      </c>
    </row>
    <row r="176" spans="1:1">
      <c r="A176" s="97"/>
    </row>
    <row r="177" spans="1:1" ht="25">
      <c r="A177" s="97" t="s">
        <v>196</v>
      </c>
    </row>
    <row r="178" spans="1:1">
      <c r="A178" s="97"/>
    </row>
    <row r="179" spans="1:1">
      <c r="A179" s="97" t="s">
        <v>197</v>
      </c>
    </row>
    <row r="180" spans="1:1" ht="25">
      <c r="A180" s="99" t="s">
        <v>198</v>
      </c>
    </row>
    <row r="181" spans="1:1">
      <c r="A181" s="99" t="s">
        <v>199</v>
      </c>
    </row>
    <row r="182" spans="1:1">
      <c r="A182" s="99" t="s">
        <v>200</v>
      </c>
    </row>
    <row r="183" spans="1:1" ht="25">
      <c r="A183" s="100" t="s">
        <v>201</v>
      </c>
    </row>
    <row r="184" spans="1:1" ht="25">
      <c r="A184" s="99" t="s">
        <v>202</v>
      </c>
    </row>
    <row r="185" spans="1:1">
      <c r="A185" s="100" t="s">
        <v>203</v>
      </c>
    </row>
    <row r="186" spans="1:1">
      <c r="A186" s="101"/>
    </row>
    <row r="187" spans="1:1" ht="162.5">
      <c r="A187" s="102" t="s">
        <v>204</v>
      </c>
    </row>
    <row r="188" spans="1:1">
      <c r="A188" s="99"/>
    </row>
    <row r="189" spans="1:1">
      <c r="A189" s="92" t="s">
        <v>205</v>
      </c>
    </row>
    <row r="190" spans="1:1" ht="37.5">
      <c r="A190" s="93" t="s">
        <v>206</v>
      </c>
    </row>
    <row r="191" spans="1:1">
      <c r="A191" s="96"/>
    </row>
    <row r="192" spans="1:1">
      <c r="A192" s="133" t="s">
        <v>207</v>
      </c>
    </row>
    <row r="193" spans="1:1" ht="62.5">
      <c r="A193" s="93" t="s">
        <v>337</v>
      </c>
    </row>
    <row r="194" spans="1:1" ht="25">
      <c r="A194" s="93" t="s">
        <v>208</v>
      </c>
    </row>
    <row r="195" spans="1:1" ht="62.5">
      <c r="A195" s="93" t="s">
        <v>209</v>
      </c>
    </row>
    <row r="196" spans="1:1">
      <c r="A196" s="93"/>
    </row>
    <row r="197" spans="1:1">
      <c r="A197" s="93" t="s">
        <v>210</v>
      </c>
    </row>
    <row r="198" spans="1:1" ht="25.5">
      <c r="A198" s="103" t="s">
        <v>211</v>
      </c>
    </row>
    <row r="199" spans="1:1">
      <c r="A199" s="103" t="s">
        <v>212</v>
      </c>
    </row>
    <row r="200" spans="1:1">
      <c r="A200" s="103" t="s">
        <v>213</v>
      </c>
    </row>
    <row r="201" spans="1:1">
      <c r="A201" s="103" t="s">
        <v>214</v>
      </c>
    </row>
    <row r="202" spans="1:1">
      <c r="A202" s="103" t="s">
        <v>215</v>
      </c>
    </row>
    <row r="203" spans="1:1">
      <c r="A203" s="103" t="s">
        <v>216</v>
      </c>
    </row>
    <row r="204" spans="1:1">
      <c r="A204" s="103" t="s">
        <v>217</v>
      </c>
    </row>
    <row r="205" spans="1:1">
      <c r="A205" s="104"/>
    </row>
    <row r="206" spans="1:1">
      <c r="A206" s="133" t="s">
        <v>218</v>
      </c>
    </row>
    <row r="207" spans="1:1" ht="37.5">
      <c r="A207" s="105" t="s">
        <v>219</v>
      </c>
    </row>
    <row r="208" spans="1:1">
      <c r="A208" s="106"/>
    </row>
    <row r="209" spans="1:1">
      <c r="A209" s="134" t="s">
        <v>220</v>
      </c>
    </row>
    <row r="210" spans="1:1" ht="25">
      <c r="A210" s="105" t="s">
        <v>338</v>
      </c>
    </row>
    <row r="211" spans="1:1" ht="50">
      <c r="A211" s="105" t="s">
        <v>221</v>
      </c>
    </row>
    <row r="212" spans="1:1" ht="25">
      <c r="A212" s="105" t="s">
        <v>222</v>
      </c>
    </row>
    <row r="213" spans="1:1" ht="25">
      <c r="A213" s="105" t="s">
        <v>223</v>
      </c>
    </row>
    <row r="214" spans="1:1" ht="37.5">
      <c r="A214" s="105" t="s">
        <v>224</v>
      </c>
    </row>
    <row r="215" spans="1:1">
      <c r="A215" s="105" t="s">
        <v>225</v>
      </c>
    </row>
    <row r="216" spans="1:1" ht="25">
      <c r="A216" s="105" t="s">
        <v>226</v>
      </c>
    </row>
    <row r="217" spans="1:1" ht="62.5">
      <c r="A217" s="105" t="s">
        <v>339</v>
      </c>
    </row>
    <row r="218" spans="1:1" ht="37.5">
      <c r="A218" s="105" t="s">
        <v>227</v>
      </c>
    </row>
    <row r="219" spans="1:1" ht="37.5">
      <c r="A219" s="105" t="s">
        <v>228</v>
      </c>
    </row>
    <row r="220" spans="1:1" ht="25">
      <c r="A220" s="105" t="s">
        <v>229</v>
      </c>
    </row>
    <row r="221" spans="1:1">
      <c r="A221" s="105"/>
    </row>
    <row r="222" spans="1:1">
      <c r="A222" s="105" t="s">
        <v>210</v>
      </c>
    </row>
    <row r="223" spans="1:1" ht="25.5">
      <c r="A223" s="107" t="s">
        <v>230</v>
      </c>
    </row>
    <row r="224" spans="1:1">
      <c r="A224" s="107" t="s">
        <v>231</v>
      </c>
    </row>
    <row r="225" spans="1:1">
      <c r="A225" s="107" t="s">
        <v>232</v>
      </c>
    </row>
    <row r="226" spans="1:1">
      <c r="A226" s="107" t="s">
        <v>233</v>
      </c>
    </row>
    <row r="227" spans="1:1">
      <c r="A227" s="107" t="s">
        <v>234</v>
      </c>
    </row>
    <row r="228" spans="1:1">
      <c r="A228" s="107" t="s">
        <v>235</v>
      </c>
    </row>
    <row r="229" spans="1:1">
      <c r="A229" s="107" t="s">
        <v>236</v>
      </c>
    </row>
    <row r="230" spans="1:1">
      <c r="A230" s="96"/>
    </row>
    <row r="231" spans="1:1">
      <c r="A231" s="93"/>
    </row>
    <row r="232" spans="1:1">
      <c r="A232" s="96" t="s">
        <v>128</v>
      </c>
    </row>
    <row r="233" spans="1:1" ht="51">
      <c r="A233" s="108" t="s">
        <v>237</v>
      </c>
    </row>
    <row r="234" spans="1:1" ht="26">
      <c r="A234" s="108" t="s">
        <v>238</v>
      </c>
    </row>
    <row r="235" spans="1:1" ht="26">
      <c r="A235" s="108" t="s">
        <v>239</v>
      </c>
    </row>
    <row r="236" spans="1:1">
      <c r="A236" s="108" t="s">
        <v>240</v>
      </c>
    </row>
    <row r="237" spans="1:1" ht="51">
      <c r="A237" s="108" t="s">
        <v>241</v>
      </c>
    </row>
    <row r="238" spans="1:1" ht="51">
      <c r="A238" s="108" t="s">
        <v>242</v>
      </c>
    </row>
    <row r="239" spans="1:1">
      <c r="A239" s="108" t="s">
        <v>340</v>
      </c>
    </row>
    <row r="240" spans="1:1" ht="26">
      <c r="A240" s="108" t="s">
        <v>243</v>
      </c>
    </row>
    <row r="241" spans="1:1" ht="63.5">
      <c r="A241" s="108" t="s">
        <v>341</v>
      </c>
    </row>
    <row r="242" spans="1:1">
      <c r="A242" s="108" t="s">
        <v>244</v>
      </c>
    </row>
    <row r="243" spans="1:1" ht="38.5">
      <c r="A243" s="108" t="s">
        <v>245</v>
      </c>
    </row>
    <row r="244" spans="1:1" ht="51">
      <c r="A244" s="108" t="s">
        <v>246</v>
      </c>
    </row>
    <row r="245" spans="1:1">
      <c r="A245" s="108"/>
    </row>
    <row r="246" spans="1:1">
      <c r="A246" s="108" t="s">
        <v>247</v>
      </c>
    </row>
    <row r="247" spans="1:1">
      <c r="A247" s="108" t="s">
        <v>248</v>
      </c>
    </row>
    <row r="248" spans="1:1">
      <c r="A248" s="108" t="s">
        <v>249</v>
      </c>
    </row>
    <row r="249" spans="1:1">
      <c r="A249" s="108" t="s">
        <v>250</v>
      </c>
    </row>
    <row r="250" spans="1:1">
      <c r="A250" s="108" t="s">
        <v>251</v>
      </c>
    </row>
    <row r="251" spans="1:1">
      <c r="A251" s="109" t="s">
        <v>252</v>
      </c>
    </row>
    <row r="252" spans="1:1">
      <c r="A252" s="109" t="s">
        <v>253</v>
      </c>
    </row>
    <row r="253" spans="1:1">
      <c r="A253" s="110" t="s">
        <v>254</v>
      </c>
    </row>
    <row r="254" spans="1:1">
      <c r="A254" s="95"/>
    </row>
    <row r="255" spans="1:1">
      <c r="A255" s="96" t="s">
        <v>88</v>
      </c>
    </row>
    <row r="256" spans="1:1">
      <c r="A256" s="95"/>
    </row>
    <row r="257" spans="1:1" ht="26">
      <c r="A257" s="108" t="s">
        <v>255</v>
      </c>
    </row>
    <row r="258" spans="1:1">
      <c r="A258" s="111" t="s">
        <v>256</v>
      </c>
    </row>
    <row r="259" spans="1:1">
      <c r="A259" s="112" t="s">
        <v>257</v>
      </c>
    </row>
    <row r="260" spans="1:1">
      <c r="A260" s="112" t="s">
        <v>258</v>
      </c>
    </row>
    <row r="261" spans="1:1">
      <c r="A261" s="112" t="s">
        <v>259</v>
      </c>
    </row>
    <row r="262" spans="1:1">
      <c r="A262" s="113" t="s">
        <v>260</v>
      </c>
    </row>
    <row r="263" spans="1:1">
      <c r="A263" s="112" t="s">
        <v>342</v>
      </c>
    </row>
    <row r="264" spans="1:1">
      <c r="A264" s="112" t="s">
        <v>343</v>
      </c>
    </row>
    <row r="265" spans="1:1">
      <c r="A265" s="112" t="s">
        <v>344</v>
      </c>
    </row>
    <row r="266" spans="1:1">
      <c r="A266" s="112" t="s">
        <v>345</v>
      </c>
    </row>
    <row r="267" spans="1:1" ht="25">
      <c r="A267" s="135" t="s">
        <v>346</v>
      </c>
    </row>
    <row r="268" spans="1:1">
      <c r="A268" s="112" t="s">
        <v>347</v>
      </c>
    </row>
    <row r="269" spans="1:1" ht="26">
      <c r="A269" s="112" t="s">
        <v>348</v>
      </c>
    </row>
    <row r="270" spans="1:1">
      <c r="A270" s="112" t="s">
        <v>349</v>
      </c>
    </row>
    <row r="271" spans="1:1" ht="26">
      <c r="A271" s="112" t="s">
        <v>350</v>
      </c>
    </row>
    <row r="272" spans="1:1">
      <c r="A272" s="112" t="s">
        <v>351</v>
      </c>
    </row>
    <row r="273" spans="1:1">
      <c r="A273" s="112" t="s">
        <v>352</v>
      </c>
    </row>
    <row r="274" spans="1:1">
      <c r="A274" s="112" t="s">
        <v>353</v>
      </c>
    </row>
    <row r="275" spans="1:1" ht="125">
      <c r="A275" s="114" t="s">
        <v>354</v>
      </c>
    </row>
    <row r="276" spans="1:1">
      <c r="A276" s="111" t="s">
        <v>261</v>
      </c>
    </row>
    <row r="277" spans="1:1" ht="26">
      <c r="A277" s="112" t="s">
        <v>262</v>
      </c>
    </row>
    <row r="278" spans="1:1">
      <c r="A278" s="113" t="s">
        <v>263</v>
      </c>
    </row>
    <row r="279" spans="1:1" ht="26">
      <c r="A279" s="112" t="s">
        <v>264</v>
      </c>
    </row>
    <row r="280" spans="1:1">
      <c r="A280" s="113" t="s">
        <v>265</v>
      </c>
    </row>
    <row r="281" spans="1:1">
      <c r="A281" s="113" t="s">
        <v>266</v>
      </c>
    </row>
    <row r="282" spans="1:1">
      <c r="A282" s="113" t="s">
        <v>267</v>
      </c>
    </row>
    <row r="283" spans="1:1">
      <c r="A283" s="113" t="s">
        <v>268</v>
      </c>
    </row>
    <row r="284" spans="1:1">
      <c r="A284" s="113" t="s">
        <v>269</v>
      </c>
    </row>
    <row r="285" spans="1:1">
      <c r="A285" s="112" t="s">
        <v>270</v>
      </c>
    </row>
    <row r="286" spans="1:1">
      <c r="A286" s="112" t="s">
        <v>271</v>
      </c>
    </row>
    <row r="287" spans="1:1">
      <c r="A287" s="112" t="s">
        <v>272</v>
      </c>
    </row>
    <row r="288" spans="1:1">
      <c r="A288" s="112" t="s">
        <v>273</v>
      </c>
    </row>
    <row r="289" spans="1:1">
      <c r="A289" s="112" t="s">
        <v>274</v>
      </c>
    </row>
    <row r="290" spans="1:1">
      <c r="A290" s="112" t="s">
        <v>275</v>
      </c>
    </row>
    <row r="291" spans="1:1">
      <c r="A291" s="95"/>
    </row>
    <row r="293" spans="1:1">
      <c r="A293" s="21" t="s">
        <v>63</v>
      </c>
    </row>
    <row r="294" spans="1:1">
      <c r="A294" s="21"/>
    </row>
    <row r="295" spans="1:1" ht="25">
      <c r="A295" s="25" t="s">
        <v>355</v>
      </c>
    </row>
    <row r="296" spans="1:1">
      <c r="A296" s="25" t="s">
        <v>64</v>
      </c>
    </row>
    <row r="297" spans="1:1">
      <c r="A297" s="25" t="s">
        <v>82</v>
      </c>
    </row>
    <row r="298" spans="1:1">
      <c r="A298" s="25" t="s">
        <v>356</v>
      </c>
    </row>
    <row r="299" spans="1:1">
      <c r="A299" s="25" t="s">
        <v>357</v>
      </c>
    </row>
    <row r="300" spans="1:1">
      <c r="A300" s="25" t="s">
        <v>358</v>
      </c>
    </row>
    <row r="301" spans="1:1" ht="25">
      <c r="A301" s="23" t="s">
        <v>359</v>
      </c>
    </row>
    <row r="302" spans="1:1" ht="25">
      <c r="A302" s="25" t="s">
        <v>360</v>
      </c>
    </row>
    <row r="303" spans="1:1">
      <c r="A303" s="25" t="s">
        <v>361</v>
      </c>
    </row>
    <row r="304" spans="1:1">
      <c r="A304" s="25" t="s">
        <v>362</v>
      </c>
    </row>
    <row r="305" spans="1:1" ht="50">
      <c r="A305" s="25" t="s">
        <v>65</v>
      </c>
    </row>
    <row r="306" spans="1:1" ht="25">
      <c r="A306" s="25" t="s">
        <v>363</v>
      </c>
    </row>
    <row r="307" spans="1:1">
      <c r="A307" s="25"/>
    </row>
    <row r="308" spans="1:1">
      <c r="A308" s="25" t="s">
        <v>55</v>
      </c>
    </row>
    <row r="309" spans="1:1">
      <c r="A309" s="25" t="s">
        <v>66</v>
      </c>
    </row>
    <row r="310" spans="1:1">
      <c r="A310" s="25" t="s">
        <v>67</v>
      </c>
    </row>
    <row r="311" spans="1:1">
      <c r="A311" s="25" t="s">
        <v>68</v>
      </c>
    </row>
    <row r="312" spans="1:1">
      <c r="A312" s="25" t="s">
        <v>44</v>
      </c>
    </row>
    <row r="313" spans="1:1">
      <c r="A313" s="25" t="s">
        <v>69</v>
      </c>
    </row>
    <row r="314" spans="1:1">
      <c r="A314" s="25" t="s">
        <v>70</v>
      </c>
    </row>
    <row r="315" spans="1:1">
      <c r="A315" s="25" t="s">
        <v>71</v>
      </c>
    </row>
    <row r="316" spans="1:1">
      <c r="A316" s="25" t="s">
        <v>72</v>
      </c>
    </row>
    <row r="317" spans="1:1">
      <c r="A317" s="25" t="s">
        <v>73</v>
      </c>
    </row>
    <row r="318" spans="1:1">
      <c r="A318" s="25" t="s">
        <v>74</v>
      </c>
    </row>
    <row r="319" spans="1:1">
      <c r="A319" s="25" t="s">
        <v>75</v>
      </c>
    </row>
    <row r="320" spans="1:1">
      <c r="A320" s="25" t="s">
        <v>76</v>
      </c>
    </row>
    <row r="321" spans="1:1">
      <c r="A321" s="25" t="s">
        <v>77</v>
      </c>
    </row>
    <row r="322" spans="1:1">
      <c r="A322" s="25"/>
    </row>
    <row r="323" spans="1:1">
      <c r="A323" s="25" t="s">
        <v>49</v>
      </c>
    </row>
    <row r="324" spans="1:1">
      <c r="A324" s="20"/>
    </row>
    <row r="326" spans="1:1">
      <c r="A326" s="96" t="s">
        <v>144</v>
      </c>
    </row>
    <row r="327" spans="1:1">
      <c r="A327" s="103"/>
    </row>
    <row r="328" spans="1:1" ht="37.5">
      <c r="A328" s="93" t="s">
        <v>276</v>
      </c>
    </row>
    <row r="329" spans="1:1">
      <c r="A329" s="93" t="s">
        <v>277</v>
      </c>
    </row>
    <row r="330" spans="1:1">
      <c r="A330" s="93" t="s">
        <v>364</v>
      </c>
    </row>
    <row r="331" spans="1:1" ht="25">
      <c r="A331" s="93" t="s">
        <v>278</v>
      </c>
    </row>
    <row r="332" spans="1:1">
      <c r="A332" s="93"/>
    </row>
    <row r="333" spans="1:1" ht="75">
      <c r="A333" s="93" t="s">
        <v>279</v>
      </c>
    </row>
    <row r="334" spans="1:1" ht="37.5">
      <c r="A334" s="93" t="s">
        <v>280</v>
      </c>
    </row>
    <row r="335" spans="1:1">
      <c r="A335" s="93"/>
    </row>
    <row r="336" spans="1:1" ht="50">
      <c r="A336" s="93" t="s">
        <v>281</v>
      </c>
    </row>
    <row r="337" spans="1:1">
      <c r="A337" s="93"/>
    </row>
    <row r="338" spans="1:1" ht="75">
      <c r="A338" s="93" t="s">
        <v>282</v>
      </c>
    </row>
    <row r="339" spans="1:1">
      <c r="A339" s="93"/>
    </row>
    <row r="340" spans="1:1" ht="25">
      <c r="A340" s="93" t="s">
        <v>283</v>
      </c>
    </row>
    <row r="341" spans="1:1" ht="37.5">
      <c r="A341" s="93" t="s">
        <v>284</v>
      </c>
    </row>
    <row r="342" spans="1:1">
      <c r="A342" s="93"/>
    </row>
    <row r="343" spans="1:1" ht="25">
      <c r="A343" s="93" t="s">
        <v>285</v>
      </c>
    </row>
    <row r="344" spans="1:1">
      <c r="A344" s="103"/>
    </row>
  </sheetData>
  <pageMargins left="0.7" right="0.7" top="0.75" bottom="0.75" header="0.3" footer="0.3"/>
  <pageSetup paperSize="9" orientation="portrait" r:id="rId1"/>
  <headerFooter>
    <oddHeader>&amp;COPĆI UVJETI TROŠKOVNIKA&amp;R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1"/>
  <sheetViews>
    <sheetView topLeftCell="A184" zoomScale="130" zoomScaleNormal="130" zoomScaleSheetLayoutView="130" workbookViewId="0">
      <selection activeCell="E191" sqref="E191"/>
    </sheetView>
  </sheetViews>
  <sheetFormatPr defaultColWidth="9.1796875" defaultRowHeight="13"/>
  <cols>
    <col min="1" max="1" width="4.54296875" style="5" customWidth="1"/>
    <col min="2" max="2" width="45.26953125" style="5" customWidth="1"/>
    <col min="3" max="3" width="7.1796875" style="75" customWidth="1"/>
    <col min="4" max="4" width="8.453125" style="7" customWidth="1"/>
    <col min="5" max="5" width="9.1796875" style="8" customWidth="1"/>
    <col min="6" max="6" width="11.1796875" style="9" customWidth="1"/>
    <col min="7" max="7" width="19.26953125" style="6" customWidth="1"/>
    <col min="8" max="16384" width="9.1796875" style="6"/>
  </cols>
  <sheetData>
    <row r="1" spans="1:6">
      <c r="B1" s="11" t="s">
        <v>0</v>
      </c>
    </row>
    <row r="2" spans="1:6">
      <c r="B2" s="11"/>
    </row>
    <row r="3" spans="1:6">
      <c r="B3" s="26" t="s">
        <v>90</v>
      </c>
    </row>
    <row r="7" spans="1:6" ht="98.25" customHeight="1">
      <c r="B7" s="685" t="s">
        <v>155</v>
      </c>
      <c r="C7" s="685"/>
      <c r="D7" s="685"/>
      <c r="E7" s="685"/>
      <c r="F7" s="685"/>
    </row>
    <row r="8" spans="1:6">
      <c r="B8" s="88"/>
      <c r="C8" s="88"/>
      <c r="D8" s="88"/>
      <c r="E8" s="88"/>
      <c r="F8" s="88"/>
    </row>
    <row r="9" spans="1:6">
      <c r="A9" s="142" t="s">
        <v>305</v>
      </c>
      <c r="B9" s="142" t="s">
        <v>300</v>
      </c>
      <c r="C9" s="131" t="s">
        <v>301</v>
      </c>
      <c r="D9" s="132" t="s">
        <v>302</v>
      </c>
      <c r="E9" s="130" t="s">
        <v>304</v>
      </c>
      <c r="F9" s="130" t="s">
        <v>303</v>
      </c>
    </row>
    <row r="11" spans="1:6">
      <c r="A11" s="19" t="s">
        <v>2</v>
      </c>
      <c r="B11" s="11" t="s">
        <v>286</v>
      </c>
    </row>
    <row r="13" spans="1:6" ht="169">
      <c r="A13" s="115"/>
      <c r="B13" s="15" t="s">
        <v>288</v>
      </c>
      <c r="C13" s="115"/>
      <c r="D13" s="116"/>
      <c r="E13" s="115"/>
      <c r="F13" s="115"/>
    </row>
    <row r="14" spans="1:6">
      <c r="A14" s="115"/>
      <c r="B14" s="15"/>
      <c r="C14" s="115"/>
      <c r="D14" s="116"/>
      <c r="E14" s="115"/>
      <c r="F14" s="115"/>
    </row>
    <row r="15" spans="1:6" ht="65">
      <c r="A15" s="115"/>
      <c r="B15" s="11" t="s">
        <v>378</v>
      </c>
      <c r="C15" s="115"/>
      <c r="D15" s="116"/>
      <c r="E15" s="115"/>
      <c r="F15" s="115"/>
    </row>
    <row r="16" spans="1:6">
      <c r="A16" s="115"/>
      <c r="B16" s="15"/>
      <c r="C16" s="115"/>
      <c r="D16" s="116"/>
      <c r="E16" s="115"/>
      <c r="F16" s="115"/>
    </row>
    <row r="18" spans="1:6" ht="39">
      <c r="A18" s="18">
        <v>1</v>
      </c>
      <c r="B18" s="28" t="s">
        <v>99</v>
      </c>
      <c r="C18" s="29"/>
      <c r="D18" s="30"/>
      <c r="E18" s="31"/>
      <c r="F18" s="32"/>
    </row>
    <row r="19" spans="1:6" ht="14.5">
      <c r="A19" s="18"/>
      <c r="B19" s="28" t="s">
        <v>95</v>
      </c>
      <c r="C19" s="74" t="s">
        <v>1</v>
      </c>
      <c r="D19" s="30">
        <v>43</v>
      </c>
      <c r="E19" s="657"/>
      <c r="F19" s="32">
        <f t="shared" ref="F19" si="0">ROUND(D19*E19,2)</f>
        <v>0</v>
      </c>
    </row>
    <row r="20" spans="1:6" ht="14.5">
      <c r="B20" s="28" t="s">
        <v>91</v>
      </c>
      <c r="C20" s="74" t="s">
        <v>1</v>
      </c>
      <c r="D20" s="30">
        <v>32</v>
      </c>
      <c r="E20" s="657"/>
      <c r="F20" s="32">
        <f t="shared" ref="F20:F22" si="1">ROUND(D20*E20,2)</f>
        <v>0</v>
      </c>
    </row>
    <row r="21" spans="1:6" ht="14.5">
      <c r="B21" s="28" t="s">
        <v>92</v>
      </c>
      <c r="C21" s="74" t="s">
        <v>1</v>
      </c>
      <c r="D21" s="30">
        <v>16</v>
      </c>
      <c r="E21" s="657"/>
      <c r="F21" s="32">
        <f t="shared" si="1"/>
        <v>0</v>
      </c>
    </row>
    <row r="22" spans="1:6">
      <c r="B22" s="28" t="s">
        <v>93</v>
      </c>
      <c r="C22" s="29" t="s">
        <v>94</v>
      </c>
      <c r="D22" s="30">
        <v>1</v>
      </c>
      <c r="E22" s="657"/>
      <c r="F22" s="32">
        <f t="shared" si="1"/>
        <v>0</v>
      </c>
    </row>
    <row r="23" spans="1:6">
      <c r="B23" s="33"/>
      <c r="C23" s="29"/>
      <c r="D23" s="30"/>
      <c r="E23" s="31"/>
      <c r="F23" s="32"/>
    </row>
    <row r="24" spans="1:6">
      <c r="A24" s="18">
        <f>MAX(A18:A$23)+1</f>
        <v>2</v>
      </c>
      <c r="B24" s="34" t="s">
        <v>100</v>
      </c>
      <c r="C24" s="35"/>
      <c r="D24" s="36"/>
      <c r="E24" s="31"/>
      <c r="F24" s="32"/>
    </row>
    <row r="25" spans="1:6" ht="39">
      <c r="A25" s="18"/>
      <c r="B25" s="37" t="s">
        <v>97</v>
      </c>
      <c r="C25" s="38"/>
      <c r="D25" s="39"/>
      <c r="E25" s="31"/>
      <c r="F25" s="32"/>
    </row>
    <row r="26" spans="1:6">
      <c r="A26" s="18"/>
      <c r="B26" s="15" t="s">
        <v>98</v>
      </c>
      <c r="C26" s="40" t="s">
        <v>96</v>
      </c>
      <c r="D26" s="41">
        <v>2</v>
      </c>
      <c r="E26" s="657"/>
      <c r="F26" s="32">
        <f t="shared" ref="F26" si="2">ROUND(D26*E26,2)</f>
        <v>0</v>
      </c>
    </row>
    <row r="27" spans="1:6">
      <c r="B27" s="33"/>
      <c r="C27" s="29"/>
      <c r="D27" s="30"/>
      <c r="E27" s="31"/>
      <c r="F27" s="32"/>
    </row>
    <row r="28" spans="1:6">
      <c r="A28" s="18">
        <f>MAX(A18:A$27)+1</f>
        <v>3</v>
      </c>
      <c r="B28" s="34" t="s">
        <v>120</v>
      </c>
      <c r="C28" s="35"/>
      <c r="D28" s="36"/>
      <c r="E28" s="31"/>
      <c r="F28" s="32"/>
    </row>
    <row r="29" spans="1:6" ht="26">
      <c r="A29" s="18"/>
      <c r="B29" s="37" t="s">
        <v>119</v>
      </c>
      <c r="C29" s="38"/>
      <c r="D29" s="39"/>
      <c r="E29" s="31"/>
      <c r="F29" s="32"/>
    </row>
    <row r="30" spans="1:6" ht="14.5">
      <c r="A30" s="18"/>
      <c r="B30" s="15"/>
      <c r="C30" s="74" t="s">
        <v>1</v>
      </c>
      <c r="D30" s="41">
        <v>33</v>
      </c>
      <c r="E30" s="657"/>
      <c r="F30" s="32">
        <f t="shared" ref="F30" si="3">ROUND(D30*E30,2)</f>
        <v>0</v>
      </c>
    </row>
    <row r="31" spans="1:6">
      <c r="B31" s="33"/>
      <c r="C31" s="29"/>
      <c r="D31" s="30"/>
      <c r="E31" s="31"/>
      <c r="F31" s="32"/>
    </row>
    <row r="32" spans="1:6" ht="39">
      <c r="A32" s="18">
        <f>MAX(A18:A$31)+1</f>
        <v>4</v>
      </c>
      <c r="B32" s="28" t="s">
        <v>104</v>
      </c>
      <c r="C32" s="42"/>
      <c r="D32" s="43"/>
      <c r="E32" s="31"/>
      <c r="F32" s="32"/>
    </row>
    <row r="33" spans="1:6" ht="26">
      <c r="A33" s="18"/>
      <c r="B33" s="28" t="s">
        <v>101</v>
      </c>
      <c r="C33" s="44"/>
      <c r="D33" s="45"/>
      <c r="E33" s="31"/>
      <c r="F33" s="32"/>
    </row>
    <row r="34" spans="1:6" ht="14.5">
      <c r="A34" s="18"/>
      <c r="B34" s="33"/>
      <c r="C34" s="74" t="s">
        <v>1</v>
      </c>
      <c r="D34" s="45">
        <v>2.7</v>
      </c>
      <c r="E34" s="657"/>
      <c r="F34" s="32">
        <f t="shared" ref="F34" si="4">ROUND(D34*E34,2)</f>
        <v>0</v>
      </c>
    </row>
    <row r="35" spans="1:6">
      <c r="A35" s="18"/>
      <c r="B35" s="15"/>
      <c r="C35" s="40"/>
      <c r="D35" s="41"/>
      <c r="E35" s="31"/>
      <c r="F35" s="32"/>
    </row>
    <row r="36" spans="1:6" ht="26">
      <c r="A36" s="18">
        <f>MAX(A18:A35)+1</f>
        <v>5</v>
      </c>
      <c r="B36" s="28" t="s">
        <v>376</v>
      </c>
      <c r="C36" s="42"/>
      <c r="D36" s="43"/>
      <c r="E36" s="31"/>
      <c r="F36" s="32"/>
    </row>
    <row r="37" spans="1:6" ht="26">
      <c r="A37" s="18"/>
      <c r="B37" s="28" t="s">
        <v>101</v>
      </c>
      <c r="C37" s="44"/>
      <c r="D37" s="45"/>
      <c r="E37" s="31"/>
      <c r="F37" s="32"/>
    </row>
    <row r="38" spans="1:6" ht="14.5">
      <c r="A38" s="18"/>
      <c r="B38" s="33"/>
      <c r="C38" s="74" t="s">
        <v>1</v>
      </c>
      <c r="D38" s="45">
        <v>13.5</v>
      </c>
      <c r="E38" s="657"/>
      <c r="F38" s="32">
        <f t="shared" ref="F38" si="5">ROUND(D38*E38,2)</f>
        <v>0</v>
      </c>
    </row>
    <row r="39" spans="1:6">
      <c r="A39" s="18"/>
      <c r="B39" s="15"/>
      <c r="C39" s="40"/>
      <c r="D39" s="41"/>
      <c r="E39" s="31"/>
      <c r="F39" s="32"/>
    </row>
    <row r="40" spans="1:6" ht="52">
      <c r="A40" s="18">
        <f>MAX(A21:A39)+1</f>
        <v>6</v>
      </c>
      <c r="B40" s="28" t="s">
        <v>365</v>
      </c>
      <c r="C40" s="42"/>
      <c r="D40" s="43"/>
      <c r="E40" s="31"/>
      <c r="F40" s="32"/>
    </row>
    <row r="41" spans="1:6" ht="26">
      <c r="A41" s="18"/>
      <c r="B41" s="28" t="s">
        <v>101</v>
      </c>
      <c r="C41" s="44"/>
      <c r="D41" s="45"/>
      <c r="E41" s="31"/>
      <c r="F41" s="32"/>
    </row>
    <row r="42" spans="1:6" ht="14.5">
      <c r="A42" s="18"/>
      <c r="B42" s="28" t="s">
        <v>102</v>
      </c>
      <c r="C42" s="74" t="s">
        <v>1</v>
      </c>
      <c r="D42" s="45">
        <v>14</v>
      </c>
      <c r="E42" s="657"/>
      <c r="F42" s="32">
        <f t="shared" ref="F42:F43" si="6">ROUND(D42*E42,2)</f>
        <v>0</v>
      </c>
    </row>
    <row r="43" spans="1:6" ht="14.5">
      <c r="A43" s="18"/>
      <c r="B43" s="15" t="s">
        <v>103</v>
      </c>
      <c r="C43" s="74" t="s">
        <v>1</v>
      </c>
      <c r="D43" s="45">
        <v>14.5</v>
      </c>
      <c r="E43" s="657"/>
      <c r="F43" s="32">
        <f t="shared" si="6"/>
        <v>0</v>
      </c>
    </row>
    <row r="44" spans="1:6">
      <c r="A44" s="18"/>
      <c r="B44" s="15"/>
      <c r="C44" s="40"/>
      <c r="D44" s="41"/>
      <c r="E44" s="31"/>
      <c r="F44" s="32"/>
    </row>
    <row r="45" spans="1:6" ht="78">
      <c r="A45" s="18">
        <f>MAX(A26:A40)+1</f>
        <v>7</v>
      </c>
      <c r="B45" s="46" t="s">
        <v>377</v>
      </c>
      <c r="C45" s="47"/>
      <c r="D45" s="48"/>
      <c r="E45" s="31"/>
      <c r="F45" s="32"/>
    </row>
    <row r="46" spans="1:6" ht="39">
      <c r="A46" s="18"/>
      <c r="B46" s="49" t="s">
        <v>105</v>
      </c>
      <c r="C46" s="47"/>
      <c r="D46" s="48"/>
      <c r="E46" s="31"/>
      <c r="F46" s="32"/>
    </row>
    <row r="47" spans="1:6" ht="14.5">
      <c r="A47" s="18"/>
      <c r="B47" s="50"/>
      <c r="C47" s="74" t="s">
        <v>1</v>
      </c>
      <c r="D47" s="52">
        <v>22</v>
      </c>
      <c r="E47" s="657"/>
      <c r="F47" s="32">
        <f t="shared" ref="F47" si="7">ROUND(D47*E47,2)</f>
        <v>0</v>
      </c>
    </row>
    <row r="48" spans="1:6">
      <c r="A48" s="18"/>
      <c r="B48" s="50"/>
      <c r="C48" s="51"/>
      <c r="D48" s="52"/>
      <c r="E48" s="31"/>
      <c r="F48" s="32"/>
    </row>
    <row r="49" spans="1:6" ht="91">
      <c r="A49" s="18">
        <f>MAX(A26:A48)+1</f>
        <v>8</v>
      </c>
      <c r="B49" s="28" t="s">
        <v>117</v>
      </c>
      <c r="C49" s="51"/>
      <c r="D49" s="52"/>
      <c r="E49" s="31"/>
      <c r="F49" s="32"/>
    </row>
    <row r="50" spans="1:6">
      <c r="A50" s="18"/>
      <c r="B50" s="50"/>
      <c r="C50" s="44" t="s">
        <v>96</v>
      </c>
      <c r="D50" s="45">
        <v>1</v>
      </c>
      <c r="E50" s="657"/>
      <c r="F50" s="32">
        <f t="shared" ref="F50" si="8">ROUND(D50*E50,2)</f>
        <v>0</v>
      </c>
    </row>
    <row r="51" spans="1:6">
      <c r="A51" s="18"/>
      <c r="B51" s="15"/>
      <c r="C51" s="40"/>
      <c r="D51" s="41"/>
      <c r="E51" s="31"/>
      <c r="F51" s="32"/>
    </row>
    <row r="52" spans="1:6" ht="52">
      <c r="A52" s="18">
        <f>MAX(A29:A51)+1</f>
        <v>9</v>
      </c>
      <c r="B52" s="28" t="s">
        <v>153</v>
      </c>
      <c r="C52" s="51"/>
      <c r="D52" s="52"/>
      <c r="E52" s="31"/>
      <c r="F52" s="32"/>
    </row>
    <row r="53" spans="1:6">
      <c r="A53" s="18"/>
      <c r="B53" s="50"/>
      <c r="C53" s="44" t="s">
        <v>152</v>
      </c>
      <c r="D53" s="45">
        <v>7.5</v>
      </c>
      <c r="E53" s="657"/>
      <c r="F53" s="32">
        <f t="shared" ref="F53" si="9">ROUND(D53*E53,2)</f>
        <v>0</v>
      </c>
    </row>
    <row r="54" spans="1:6">
      <c r="A54" s="18"/>
      <c r="B54" s="15"/>
      <c r="C54" s="40"/>
      <c r="D54" s="41"/>
      <c r="E54" s="31"/>
      <c r="F54" s="32"/>
    </row>
    <row r="55" spans="1:6" ht="65">
      <c r="A55" s="18">
        <f>MAX(A34:A54)+1</f>
        <v>10</v>
      </c>
      <c r="B55" s="53" t="s">
        <v>107</v>
      </c>
      <c r="C55" s="47"/>
      <c r="D55" s="48"/>
      <c r="E55" s="31"/>
      <c r="F55" s="32"/>
    </row>
    <row r="56" spans="1:6">
      <c r="A56" s="18"/>
      <c r="B56" s="50"/>
      <c r="C56" s="47" t="s">
        <v>106</v>
      </c>
      <c r="D56" s="48">
        <v>12</v>
      </c>
      <c r="E56" s="657"/>
      <c r="F56" s="32">
        <f t="shared" ref="F56" si="10">ROUND(D56*E56,2)</f>
        <v>0</v>
      </c>
    </row>
    <row r="58" spans="1:6">
      <c r="A58" s="19" t="str">
        <f>A11</f>
        <v>I.</v>
      </c>
      <c r="B58" s="11" t="str">
        <f>B11&amp;" UKUPNO:"</f>
        <v>PRIPREMNI RADOVI S RUŠENJEM I ISKOPOM UKUPNO:</v>
      </c>
      <c r="C58" s="78"/>
      <c r="D58" s="13"/>
      <c r="E58" s="9"/>
      <c r="F58" s="9">
        <f>SUM(F12:F57)</f>
        <v>0</v>
      </c>
    </row>
    <row r="61" spans="1:6">
      <c r="A61" s="11" t="s">
        <v>83</v>
      </c>
      <c r="B61" s="11" t="s">
        <v>31</v>
      </c>
    </row>
    <row r="62" spans="1:6">
      <c r="A62" s="11"/>
      <c r="B62" s="11"/>
    </row>
    <row r="63" spans="1:6" ht="117">
      <c r="A63" s="11"/>
      <c r="B63" s="117" t="s">
        <v>289</v>
      </c>
    </row>
    <row r="64" spans="1:6">
      <c r="A64" s="11"/>
      <c r="B64" s="11"/>
    </row>
    <row r="65" spans="1:6" ht="65">
      <c r="B65" s="11" t="s">
        <v>379</v>
      </c>
    </row>
    <row r="66" spans="1:6">
      <c r="B66" s="11"/>
    </row>
    <row r="68" spans="1:6" ht="117">
      <c r="A68" s="18">
        <v>1</v>
      </c>
      <c r="B68" s="5" t="s">
        <v>113</v>
      </c>
      <c r="C68" s="29"/>
      <c r="D68" s="54"/>
      <c r="E68" s="31"/>
      <c r="F68" s="32"/>
    </row>
    <row r="69" spans="1:6" ht="14.5">
      <c r="B69" s="57"/>
      <c r="C69" s="74" t="s">
        <v>1</v>
      </c>
      <c r="D69" s="54">
        <v>14</v>
      </c>
      <c r="E69" s="657"/>
      <c r="F69" s="32">
        <f t="shared" ref="F69" si="11">ROUND(D69*E69,2)</f>
        <v>0</v>
      </c>
    </row>
    <row r="70" spans="1:6">
      <c r="C70" s="74"/>
      <c r="D70" s="10"/>
    </row>
    <row r="71" spans="1:6" ht="117">
      <c r="A71" s="18">
        <f>MAX(A$68:A70)+1</f>
        <v>2</v>
      </c>
      <c r="B71" s="5" t="s">
        <v>135</v>
      </c>
      <c r="C71" s="29"/>
      <c r="D71" s="54"/>
      <c r="E71" s="31"/>
      <c r="F71" s="32"/>
    </row>
    <row r="72" spans="1:6" ht="14.5">
      <c r="B72" s="57"/>
      <c r="C72" s="74" t="s">
        <v>1</v>
      </c>
      <c r="D72" s="54">
        <v>39</v>
      </c>
      <c r="E72" s="657"/>
      <c r="F72" s="32">
        <f t="shared" ref="F72" si="12">ROUND(D72*E72,2)</f>
        <v>0</v>
      </c>
    </row>
    <row r="73" spans="1:6">
      <c r="C73" s="74"/>
      <c r="D73" s="10"/>
    </row>
    <row r="74" spans="1:6" s="12" customFormat="1" ht="39">
      <c r="A74" s="18">
        <f>MAX(A$68:A73)+1</f>
        <v>3</v>
      </c>
      <c r="B74" s="72" t="s">
        <v>143</v>
      </c>
      <c r="C74" s="74"/>
      <c r="D74" s="10"/>
      <c r="E74" s="8"/>
      <c r="F74" s="9"/>
    </row>
    <row r="75" spans="1:6">
      <c r="A75" s="18"/>
      <c r="B75" s="72" t="s">
        <v>136</v>
      </c>
      <c r="C75" s="74"/>
      <c r="D75" s="10"/>
    </row>
    <row r="76" spans="1:6">
      <c r="A76" s="18"/>
      <c r="B76" s="72" t="s">
        <v>137</v>
      </c>
      <c r="C76" s="74"/>
      <c r="D76" s="10"/>
    </row>
    <row r="77" spans="1:6" ht="26">
      <c r="A77" s="18"/>
      <c r="B77" s="72" t="s">
        <v>138</v>
      </c>
      <c r="C77" s="74"/>
      <c r="D77" s="10"/>
    </row>
    <row r="78" spans="1:6" ht="26">
      <c r="A78" s="18"/>
      <c r="B78" s="72" t="s">
        <v>139</v>
      </c>
      <c r="C78" s="74"/>
      <c r="D78" s="10"/>
    </row>
    <row r="79" spans="1:6" ht="39">
      <c r="A79" s="18"/>
      <c r="B79" s="72" t="s">
        <v>140</v>
      </c>
      <c r="C79" s="74"/>
      <c r="D79" s="10"/>
    </row>
    <row r="80" spans="1:6" ht="27.5">
      <c r="B80" s="72" t="s">
        <v>141</v>
      </c>
      <c r="C80" s="74"/>
      <c r="D80" s="10"/>
    </row>
    <row r="81" spans="1:6" ht="14.5">
      <c r="C81" s="74" t="s">
        <v>1</v>
      </c>
      <c r="D81" s="54">
        <v>31</v>
      </c>
      <c r="E81" s="657"/>
      <c r="F81" s="32">
        <f t="shared" ref="F81" si="13">ROUND(D81*E81,2)</f>
        <v>0</v>
      </c>
    </row>
    <row r="82" spans="1:6">
      <c r="C82" s="74"/>
      <c r="D82" s="10"/>
    </row>
    <row r="83" spans="1:6" ht="52">
      <c r="A83" s="18">
        <f>MAX(A$68:A82)+1</f>
        <v>4</v>
      </c>
      <c r="B83" s="58" t="s">
        <v>108</v>
      </c>
      <c r="C83" s="29"/>
      <c r="D83" s="54"/>
      <c r="E83" s="31"/>
      <c r="F83" s="32"/>
    </row>
    <row r="84" spans="1:6">
      <c r="A84" s="6"/>
      <c r="B84" s="55" t="s">
        <v>109</v>
      </c>
      <c r="C84" s="29"/>
      <c r="D84" s="54"/>
      <c r="E84" s="31"/>
      <c r="F84" s="32"/>
    </row>
    <row r="85" spans="1:6">
      <c r="B85" s="56" t="s">
        <v>110</v>
      </c>
      <c r="C85" s="29" t="s">
        <v>111</v>
      </c>
      <c r="D85" s="54">
        <v>40</v>
      </c>
      <c r="E85" s="657"/>
      <c r="F85" s="32">
        <f t="shared" ref="F85:F86" si="14">ROUND(D85*E85,2)</f>
        <v>0</v>
      </c>
    </row>
    <row r="86" spans="1:6">
      <c r="B86" s="56" t="s">
        <v>112</v>
      </c>
      <c r="C86" s="29" t="s">
        <v>111</v>
      </c>
      <c r="D86" s="54">
        <v>40</v>
      </c>
      <c r="E86" s="657"/>
      <c r="F86" s="32">
        <f t="shared" si="14"/>
        <v>0</v>
      </c>
    </row>
    <row r="87" spans="1:6">
      <c r="C87" s="74"/>
      <c r="D87" s="10"/>
    </row>
    <row r="88" spans="1:6">
      <c r="B88" s="14"/>
    </row>
    <row r="89" spans="1:6">
      <c r="A89" s="11" t="str">
        <f>A61</f>
        <v>II.</v>
      </c>
      <c r="B89" s="11" t="str">
        <f>B61&amp;" UKUPNO:"</f>
        <v>ZIDARSKI RADOVI UKUPNO:</v>
      </c>
      <c r="F89" s="9">
        <f>SUM(F68:F88)</f>
        <v>0</v>
      </c>
    </row>
    <row r="90" spans="1:6">
      <c r="B90" s="17"/>
    </row>
    <row r="91" spans="1:6">
      <c r="B91" s="17"/>
    </row>
    <row r="92" spans="1:6">
      <c r="A92" s="11" t="s">
        <v>84</v>
      </c>
      <c r="B92" s="17" t="s">
        <v>88</v>
      </c>
    </row>
    <row r="93" spans="1:6">
      <c r="A93" s="11"/>
      <c r="B93" s="17"/>
    </row>
    <row r="94" spans="1:6" ht="78">
      <c r="A94" s="11"/>
      <c r="B94" s="119" t="s">
        <v>297</v>
      </c>
    </row>
    <row r="95" spans="1:6">
      <c r="A95" s="11"/>
      <c r="B95" s="17"/>
    </row>
    <row r="96" spans="1:6">
      <c r="B96" s="17"/>
    </row>
    <row r="97" spans="1:6" ht="130">
      <c r="A97" s="18">
        <v>1</v>
      </c>
      <c r="B97" s="59" t="s">
        <v>114</v>
      </c>
      <c r="C97" s="74"/>
      <c r="D97" s="10"/>
    </row>
    <row r="98" spans="1:6">
      <c r="B98" s="27" t="s">
        <v>115</v>
      </c>
      <c r="C98" s="40" t="s">
        <v>96</v>
      </c>
      <c r="D98" s="41">
        <v>1</v>
      </c>
      <c r="E98" s="658"/>
      <c r="F98" s="45">
        <f t="shared" ref="F98:F99" si="15">E98*D98</f>
        <v>0</v>
      </c>
    </row>
    <row r="99" spans="1:6">
      <c r="B99" s="27" t="s">
        <v>116</v>
      </c>
      <c r="C99" s="40" t="s">
        <v>96</v>
      </c>
      <c r="D99" s="41">
        <v>1</v>
      </c>
      <c r="E99" s="658"/>
      <c r="F99" s="45">
        <f t="shared" si="15"/>
        <v>0</v>
      </c>
    </row>
    <row r="100" spans="1:6">
      <c r="C100" s="74"/>
      <c r="D100" s="10"/>
    </row>
    <row r="101" spans="1:6" ht="104">
      <c r="A101" s="18">
        <f>MAX(A$97:A98)+1</f>
        <v>2</v>
      </c>
      <c r="B101" s="59" t="s">
        <v>372</v>
      </c>
      <c r="C101" s="74"/>
      <c r="D101" s="10"/>
    </row>
    <row r="102" spans="1:6">
      <c r="C102" s="40" t="s">
        <v>96</v>
      </c>
      <c r="D102" s="41">
        <v>4</v>
      </c>
      <c r="E102" s="658"/>
      <c r="F102" s="45">
        <f t="shared" ref="F102" si="16">E102*D102</f>
        <v>0</v>
      </c>
    </row>
    <row r="103" spans="1:6">
      <c r="C103" s="74"/>
      <c r="D103" s="10"/>
    </row>
    <row r="104" spans="1:6">
      <c r="A104" s="11" t="str">
        <f>A92</f>
        <v>III.</v>
      </c>
      <c r="B104" s="11" t="str">
        <f>B92&amp;" UKUPNO:"</f>
        <v>STOLARSKI RADOVI UKUPNO:</v>
      </c>
      <c r="F104" s="9">
        <f>SUM(F97:F103)</f>
        <v>0</v>
      </c>
    </row>
    <row r="105" spans="1:6">
      <c r="A105" s="11"/>
      <c r="B105" s="17"/>
    </row>
    <row r="106" spans="1:6">
      <c r="B106" s="17"/>
    </row>
    <row r="107" spans="1:6">
      <c r="A107" s="11" t="s">
        <v>85</v>
      </c>
      <c r="B107" s="17" t="s">
        <v>128</v>
      </c>
    </row>
    <row r="109" spans="1:6" ht="104">
      <c r="A109" s="18">
        <v>1</v>
      </c>
      <c r="B109" s="61" t="s">
        <v>126</v>
      </c>
    </row>
    <row r="110" spans="1:6" ht="14.5">
      <c r="C110" s="74" t="s">
        <v>1</v>
      </c>
      <c r="D110" s="10">
        <v>33</v>
      </c>
      <c r="E110" s="659"/>
      <c r="F110" s="9">
        <f>E110*D110</f>
        <v>0</v>
      </c>
    </row>
    <row r="112" spans="1:6" ht="117">
      <c r="A112" s="18">
        <f>MAX(A$109:A111)+1</f>
        <v>2</v>
      </c>
      <c r="B112" s="68" t="s">
        <v>388</v>
      </c>
      <c r="C112" s="76"/>
      <c r="D112" s="63"/>
      <c r="E112" s="64"/>
      <c r="F112" s="65"/>
    </row>
    <row r="113" spans="1:6">
      <c r="A113" s="18"/>
      <c r="B113" s="143" t="s">
        <v>382</v>
      </c>
      <c r="C113" s="76"/>
      <c r="D113" s="63"/>
      <c r="E113" s="64"/>
      <c r="F113" s="65"/>
    </row>
    <row r="114" spans="1:6" ht="26">
      <c r="B114" s="139" t="s">
        <v>381</v>
      </c>
      <c r="C114" s="76"/>
      <c r="D114" s="63"/>
      <c r="E114" s="64"/>
      <c r="F114" s="65"/>
    </row>
    <row r="115" spans="1:6">
      <c r="B115" s="139" t="s">
        <v>383</v>
      </c>
      <c r="C115" s="76"/>
      <c r="D115" s="63"/>
      <c r="E115" s="64"/>
      <c r="F115" s="65"/>
    </row>
    <row r="116" spans="1:6">
      <c r="B116" s="139" t="s">
        <v>384</v>
      </c>
      <c r="C116" s="76"/>
      <c r="D116" s="63"/>
      <c r="E116" s="64"/>
      <c r="F116" s="65"/>
    </row>
    <row r="117" spans="1:6">
      <c r="B117" s="139" t="s">
        <v>366</v>
      </c>
      <c r="C117" s="76"/>
      <c r="D117" s="63"/>
      <c r="E117" s="64"/>
      <c r="F117" s="65"/>
    </row>
    <row r="118" spans="1:6" ht="26">
      <c r="B118" s="139" t="s">
        <v>367</v>
      </c>
      <c r="C118" s="76"/>
      <c r="D118" s="63"/>
      <c r="E118" s="64"/>
      <c r="F118" s="65"/>
    </row>
    <row r="119" spans="1:6" ht="26">
      <c r="B119" s="139" t="s">
        <v>385</v>
      </c>
      <c r="C119" s="76"/>
      <c r="D119" s="63"/>
      <c r="E119" s="64"/>
      <c r="F119" s="65"/>
    </row>
    <row r="120" spans="1:6">
      <c r="B120" s="66" t="s">
        <v>121</v>
      </c>
      <c r="C120" s="76"/>
      <c r="D120" s="63"/>
      <c r="E120" s="64"/>
      <c r="F120" s="65"/>
    </row>
    <row r="121" spans="1:6" ht="26">
      <c r="B121" s="139" t="s">
        <v>386</v>
      </c>
      <c r="C121" s="76"/>
      <c r="D121" s="63"/>
      <c r="E121" s="64"/>
      <c r="F121" s="65"/>
    </row>
    <row r="122" spans="1:6">
      <c r="B122" s="66" t="s">
        <v>122</v>
      </c>
      <c r="C122" s="76"/>
      <c r="D122" s="63"/>
      <c r="E122" s="64"/>
      <c r="F122" s="65"/>
    </row>
    <row r="123" spans="1:6">
      <c r="B123" s="66" t="s">
        <v>123</v>
      </c>
      <c r="C123" s="76"/>
      <c r="D123" s="63"/>
      <c r="E123" s="64"/>
      <c r="F123" s="65"/>
    </row>
    <row r="124" spans="1:6" ht="26">
      <c r="B124" s="139" t="s">
        <v>368</v>
      </c>
      <c r="C124" s="76"/>
      <c r="D124" s="63"/>
      <c r="E124" s="64"/>
      <c r="F124" s="65"/>
    </row>
    <row r="125" spans="1:6">
      <c r="B125" s="66" t="s">
        <v>124</v>
      </c>
      <c r="C125" s="76"/>
      <c r="D125" s="63"/>
      <c r="E125" s="64"/>
      <c r="F125" s="65"/>
    </row>
    <row r="126" spans="1:6" ht="26">
      <c r="B126" s="139" t="s">
        <v>387</v>
      </c>
      <c r="C126" s="76"/>
      <c r="D126" s="63"/>
      <c r="E126" s="64"/>
      <c r="F126" s="65"/>
    </row>
    <row r="127" spans="1:6" ht="26">
      <c r="B127" s="62" t="s">
        <v>389</v>
      </c>
      <c r="C127" s="6"/>
      <c r="D127" s="6"/>
      <c r="E127" s="6"/>
      <c r="F127" s="6"/>
    </row>
    <row r="128" spans="1:6" ht="14.5">
      <c r="B128" s="62"/>
      <c r="C128" s="74" t="s">
        <v>1</v>
      </c>
      <c r="D128" s="67">
        <v>33</v>
      </c>
      <c r="E128" s="660"/>
      <c r="F128" s="144">
        <f>E128*D128</f>
        <v>0</v>
      </c>
    </row>
    <row r="130" spans="1:6" ht="65">
      <c r="A130" s="18">
        <f>MAX(A$109:A129)+1</f>
        <v>3</v>
      </c>
      <c r="B130" s="61" t="s">
        <v>125</v>
      </c>
    </row>
    <row r="131" spans="1:6">
      <c r="C131" s="77" t="s">
        <v>127</v>
      </c>
      <c r="D131" s="67">
        <v>28</v>
      </c>
      <c r="E131" s="661"/>
      <c r="F131" s="9">
        <f>E131*D131</f>
        <v>0</v>
      </c>
    </row>
    <row r="133" spans="1:6">
      <c r="A133" s="11" t="str">
        <f>A107</f>
        <v>IV.</v>
      </c>
      <c r="B133" s="11" t="str">
        <f>B107&amp;" UKUPNO:"</f>
        <v>PODOPOLAGAČKI RADOVI UKUPNO:</v>
      </c>
      <c r="F133" s="9">
        <f>SUM(F110:F131)</f>
        <v>0</v>
      </c>
    </row>
    <row r="137" spans="1:6">
      <c r="A137" s="11" t="s">
        <v>86</v>
      </c>
      <c r="B137" s="11" t="s">
        <v>129</v>
      </c>
    </row>
    <row r="138" spans="1:6">
      <c r="A138" s="11"/>
      <c r="B138" s="11"/>
    </row>
    <row r="139" spans="1:6" ht="195">
      <c r="A139" s="11"/>
      <c r="B139" s="16" t="s">
        <v>290</v>
      </c>
    </row>
    <row r="140" spans="1:6" ht="104">
      <c r="A140" s="11"/>
      <c r="B140" s="16" t="s">
        <v>291</v>
      </c>
    </row>
    <row r="142" spans="1:6">
      <c r="A142" s="18">
        <v>1</v>
      </c>
      <c r="B142" s="69" t="s">
        <v>131</v>
      </c>
      <c r="C142" s="70"/>
      <c r="D142" s="70"/>
      <c r="E142" s="71"/>
      <c r="F142" s="71"/>
    </row>
    <row r="143" spans="1:6" ht="78">
      <c r="A143" s="70"/>
      <c r="B143" s="69" t="s">
        <v>132</v>
      </c>
      <c r="C143" s="70"/>
      <c r="D143" s="70"/>
      <c r="E143" s="71"/>
      <c r="F143" s="71"/>
    </row>
    <row r="144" spans="1:6" ht="52">
      <c r="A144" s="70"/>
      <c r="B144" s="69" t="s">
        <v>130</v>
      </c>
      <c r="C144" s="70"/>
      <c r="D144" s="70"/>
      <c r="E144" s="71"/>
      <c r="F144" s="71"/>
    </row>
    <row r="145" spans="1:6" ht="26">
      <c r="A145" s="70"/>
      <c r="B145" s="69" t="s">
        <v>133</v>
      </c>
      <c r="C145" s="70"/>
      <c r="D145" s="70"/>
      <c r="E145" s="71"/>
      <c r="F145" s="71"/>
    </row>
    <row r="146" spans="1:6" ht="91">
      <c r="A146" s="70"/>
      <c r="B146" s="69" t="s">
        <v>134</v>
      </c>
      <c r="C146" s="70"/>
      <c r="D146" s="70"/>
      <c r="E146" s="71"/>
      <c r="F146" s="71"/>
    </row>
    <row r="147" spans="1:6" ht="14.5">
      <c r="A147" s="70"/>
      <c r="B147" s="69"/>
      <c r="C147" s="74" t="s">
        <v>1</v>
      </c>
      <c r="D147" s="70">
        <v>16</v>
      </c>
      <c r="E147" s="662"/>
      <c r="F147" s="71">
        <f t="shared" ref="F147" si="17">E147*D147</f>
        <v>0</v>
      </c>
    </row>
    <row r="148" spans="1:6">
      <c r="A148" s="70"/>
      <c r="B148" s="69"/>
      <c r="C148" s="74"/>
      <c r="D148" s="70"/>
      <c r="E148" s="71"/>
      <c r="F148" s="71"/>
    </row>
    <row r="149" spans="1:6">
      <c r="A149" s="18">
        <f>MAX(A142:A$148)+1</f>
        <v>2</v>
      </c>
      <c r="B149" s="69" t="s">
        <v>373</v>
      </c>
      <c r="C149" s="74"/>
      <c r="D149" s="70"/>
      <c r="E149" s="71"/>
      <c r="F149" s="71"/>
    </row>
    <row r="150" spans="1:6" ht="52">
      <c r="A150" s="70"/>
      <c r="B150" s="69" t="s">
        <v>374</v>
      </c>
      <c r="C150" s="74"/>
      <c r="D150" s="70"/>
      <c r="E150" s="71"/>
      <c r="F150" s="71"/>
    </row>
    <row r="151" spans="1:6" ht="52">
      <c r="A151" s="70"/>
      <c r="B151" s="69" t="s">
        <v>130</v>
      </c>
      <c r="C151" s="74"/>
      <c r="D151" s="70"/>
      <c r="E151" s="71"/>
      <c r="F151" s="71"/>
    </row>
    <row r="152" spans="1:6" ht="91">
      <c r="A152" s="70"/>
      <c r="B152" s="69" t="s">
        <v>375</v>
      </c>
      <c r="C152" s="74"/>
      <c r="D152" s="70"/>
      <c r="E152" s="71"/>
      <c r="F152" s="71"/>
    </row>
    <row r="153" spans="1:6">
      <c r="A153" s="70"/>
      <c r="B153" s="69"/>
      <c r="C153" s="74" t="s">
        <v>152</v>
      </c>
      <c r="D153" s="70">
        <v>10</v>
      </c>
      <c r="E153" s="662"/>
      <c r="F153" s="71">
        <f t="shared" ref="F153" si="18">E153*D153</f>
        <v>0</v>
      </c>
    </row>
    <row r="154" spans="1:6">
      <c r="A154" s="70"/>
      <c r="B154" s="69"/>
      <c r="C154" s="74"/>
      <c r="D154" s="70"/>
      <c r="E154" s="71"/>
      <c r="F154" s="71"/>
    </row>
    <row r="155" spans="1:6">
      <c r="A155" s="70"/>
      <c r="B155" s="69"/>
      <c r="C155" s="74"/>
      <c r="D155" s="70"/>
      <c r="E155" s="71"/>
      <c r="F155" s="71"/>
    </row>
    <row r="156" spans="1:6">
      <c r="A156" s="11" t="str">
        <f>A137</f>
        <v>V.</v>
      </c>
      <c r="B156" s="11" t="str">
        <f>B137&amp;" UKUPNO:"</f>
        <v>RADOVI S GIPSKARTONSKIM PLOČAMA UKUPNO:</v>
      </c>
      <c r="F156" s="9">
        <f>SUM(F146:F155)</f>
        <v>0</v>
      </c>
    </row>
    <row r="159" spans="1:6">
      <c r="A159" s="11" t="s">
        <v>87</v>
      </c>
      <c r="B159" s="11" t="s">
        <v>144</v>
      </c>
    </row>
    <row r="161" spans="1:6">
      <c r="B161" s="118" t="s">
        <v>292</v>
      </c>
    </row>
    <row r="162" spans="1:6" ht="143">
      <c r="B162" s="57" t="s">
        <v>293</v>
      </c>
    </row>
    <row r="163" spans="1:6" ht="91">
      <c r="B163" s="57" t="s">
        <v>294</v>
      </c>
    </row>
    <row r="164" spans="1:6" ht="78">
      <c r="B164" s="57" t="s">
        <v>295</v>
      </c>
    </row>
    <row r="165" spans="1:6" ht="91">
      <c r="B165" s="57" t="s">
        <v>296</v>
      </c>
    </row>
    <row r="168" spans="1:6" ht="65">
      <c r="A168" s="18">
        <v>1</v>
      </c>
      <c r="B168" s="79" t="s">
        <v>148</v>
      </c>
      <c r="C168" s="80"/>
      <c r="D168" s="54"/>
      <c r="E168" s="71"/>
      <c r="F168" s="71"/>
    </row>
    <row r="169" spans="1:6" ht="26">
      <c r="A169" s="70"/>
      <c r="B169" s="79" t="s">
        <v>145</v>
      </c>
      <c r="C169" s="80"/>
      <c r="D169" s="54"/>
      <c r="E169" s="71"/>
      <c r="F169" s="71"/>
    </row>
    <row r="170" spans="1:6" ht="26">
      <c r="A170" s="70"/>
      <c r="B170" s="28" t="s">
        <v>369</v>
      </c>
      <c r="C170" s="81"/>
      <c r="D170" s="54"/>
      <c r="E170" s="71"/>
      <c r="F170" s="71"/>
    </row>
    <row r="171" spans="1:6" ht="14.5">
      <c r="A171" s="70"/>
      <c r="B171" s="72" t="s">
        <v>146</v>
      </c>
      <c r="C171" s="73" t="s">
        <v>142</v>
      </c>
      <c r="D171" s="48">
        <v>86</v>
      </c>
      <c r="E171" s="663"/>
      <c r="F171" s="140">
        <f t="shared" ref="F171:F172" si="19">E171*D171</f>
        <v>0</v>
      </c>
    </row>
    <row r="172" spans="1:6" ht="14.5">
      <c r="A172" s="70"/>
      <c r="B172" s="72" t="s">
        <v>147</v>
      </c>
      <c r="C172" s="73" t="s">
        <v>142</v>
      </c>
      <c r="D172" s="30">
        <v>67</v>
      </c>
      <c r="E172" s="663"/>
      <c r="F172" s="140">
        <f t="shared" si="19"/>
        <v>0</v>
      </c>
    </row>
    <row r="173" spans="1:6">
      <c r="A173" s="70"/>
      <c r="B173" s="82"/>
      <c r="C173" s="73"/>
      <c r="D173" s="30"/>
      <c r="E173" s="140"/>
      <c r="F173" s="140"/>
    </row>
    <row r="174" spans="1:6" ht="39">
      <c r="A174" s="18">
        <f>MAX(A$168:A172)+1</f>
        <v>2</v>
      </c>
      <c r="B174" s="83" t="s">
        <v>370</v>
      </c>
      <c r="C174" s="84"/>
      <c r="D174" s="84"/>
      <c r="E174" s="141"/>
      <c r="F174" s="86"/>
    </row>
    <row r="175" spans="1:6" ht="52">
      <c r="A175" s="87"/>
      <c r="B175" s="83" t="s">
        <v>149</v>
      </c>
      <c r="C175" s="84"/>
      <c r="D175" s="84"/>
      <c r="E175" s="141"/>
      <c r="F175" s="86"/>
    </row>
    <row r="176" spans="1:6" ht="14.5">
      <c r="A176" s="87"/>
      <c r="B176" s="72" t="s">
        <v>146</v>
      </c>
      <c r="C176" s="73" t="s">
        <v>142</v>
      </c>
      <c r="D176" s="48">
        <v>86</v>
      </c>
      <c r="E176" s="663"/>
      <c r="F176" s="140">
        <f t="shared" ref="F176:F177" si="20">E176*D176</f>
        <v>0</v>
      </c>
    </row>
    <row r="177" spans="1:6" ht="14.5">
      <c r="A177" s="70"/>
      <c r="B177" s="72" t="s">
        <v>147</v>
      </c>
      <c r="C177" s="73" t="s">
        <v>142</v>
      </c>
      <c r="D177" s="30">
        <v>67</v>
      </c>
      <c r="E177" s="663"/>
      <c r="F177" s="140">
        <f t="shared" si="20"/>
        <v>0</v>
      </c>
    </row>
    <row r="178" spans="1:6">
      <c r="A178" s="70"/>
      <c r="B178" s="69"/>
      <c r="C178" s="74"/>
      <c r="D178" s="70"/>
      <c r="E178" s="71"/>
      <c r="F178" s="71"/>
    </row>
    <row r="179" spans="1:6">
      <c r="A179" s="11" t="str">
        <f>A159</f>
        <v>VI.</v>
      </c>
      <c r="B179" s="11" t="str">
        <f>B159&amp;" UKUPNO:"</f>
        <v>SOBOSLIKARSKO-LIČILAČKI RADOVI UKUPNO:</v>
      </c>
      <c r="F179" s="9">
        <f>SUM(F170:F178)</f>
        <v>0</v>
      </c>
    </row>
    <row r="182" spans="1:6">
      <c r="A182" s="11" t="s">
        <v>118</v>
      </c>
      <c r="B182" s="11" t="s">
        <v>150</v>
      </c>
    </row>
    <row r="184" spans="1:6" ht="26">
      <c r="A184" s="18">
        <v>1</v>
      </c>
      <c r="B184" s="79" t="s">
        <v>371</v>
      </c>
      <c r="C184" s="80"/>
      <c r="D184" s="54"/>
      <c r="E184" s="71"/>
      <c r="F184" s="71"/>
    </row>
    <row r="185" spans="1:6" ht="39">
      <c r="A185" s="70"/>
      <c r="B185" s="79" t="s">
        <v>151</v>
      </c>
      <c r="C185" s="80"/>
      <c r="D185" s="54"/>
      <c r="E185" s="71"/>
      <c r="F185" s="71"/>
    </row>
    <row r="186" spans="1:6">
      <c r="A186" s="70"/>
      <c r="B186" s="28"/>
      <c r="C186" s="81" t="s">
        <v>96</v>
      </c>
      <c r="D186" s="54">
        <v>1</v>
      </c>
      <c r="E186" s="662"/>
      <c r="F186" s="71">
        <f t="shared" ref="F186" si="21">E186*D186</f>
        <v>0</v>
      </c>
    </row>
    <row r="187" spans="1:6">
      <c r="A187" s="70"/>
      <c r="B187" s="82"/>
      <c r="C187" s="73"/>
      <c r="D187" s="30"/>
      <c r="E187" s="71"/>
      <c r="F187" s="71"/>
    </row>
    <row r="188" spans="1:6" ht="52">
      <c r="A188" s="18">
        <f>MAX(A$184:A186)+1</f>
        <v>2</v>
      </c>
      <c r="B188" s="83" t="s">
        <v>154</v>
      </c>
      <c r="C188" s="84"/>
      <c r="D188" s="84"/>
      <c r="E188" s="85"/>
      <c r="F188" s="86"/>
    </row>
    <row r="189" spans="1:6">
      <c r="A189" s="87"/>
      <c r="B189" s="83"/>
      <c r="C189" s="81" t="s">
        <v>152</v>
      </c>
      <c r="D189" s="54">
        <v>7.7</v>
      </c>
      <c r="E189" s="662"/>
      <c r="F189" s="71">
        <f t="shared" ref="F189" si="22">E189*D189</f>
        <v>0</v>
      </c>
    </row>
    <row r="190" spans="1:6">
      <c r="A190" s="87"/>
      <c r="B190" s="83"/>
      <c r="C190" s="81"/>
      <c r="D190" s="54"/>
      <c r="E190" s="71"/>
      <c r="F190" s="71"/>
    </row>
    <row r="191" spans="1:6" ht="78">
      <c r="A191" s="18">
        <f>MAX(A$184:A189)+1</f>
        <v>3</v>
      </c>
      <c r="B191" s="83" t="s">
        <v>380</v>
      </c>
      <c r="C191" s="84"/>
      <c r="D191" s="84"/>
      <c r="E191" s="85"/>
      <c r="F191" s="86"/>
    </row>
    <row r="192" spans="1:6">
      <c r="A192" s="87"/>
      <c r="B192" s="83"/>
      <c r="C192" s="81" t="s">
        <v>96</v>
      </c>
      <c r="D192" s="54">
        <v>1</v>
      </c>
      <c r="E192" s="662"/>
      <c r="F192" s="71">
        <f t="shared" ref="F192" si="23">E192*D192</f>
        <v>0</v>
      </c>
    </row>
    <row r="193" spans="1:6">
      <c r="A193" s="87"/>
      <c r="B193" s="83"/>
      <c r="C193" s="81"/>
      <c r="D193" s="54"/>
      <c r="E193" s="71"/>
      <c r="F193" s="71"/>
    </row>
    <row r="194" spans="1:6">
      <c r="A194" s="87"/>
      <c r="B194" s="83"/>
      <c r="C194" s="81"/>
      <c r="D194" s="54"/>
      <c r="E194" s="71"/>
      <c r="F194" s="71"/>
    </row>
    <row r="195" spans="1:6">
      <c r="A195" s="87"/>
      <c r="B195" s="72"/>
      <c r="C195" s="73"/>
      <c r="D195" s="48"/>
      <c r="E195" s="71"/>
      <c r="F195" s="71"/>
    </row>
    <row r="196" spans="1:6">
      <c r="A196" s="11" t="str">
        <f>A182</f>
        <v>VII.</v>
      </c>
      <c r="B196" s="11" t="str">
        <f>B182&amp;" UKUPNO:"</f>
        <v>RAZNI RADOVI UKUPNO:</v>
      </c>
      <c r="F196" s="9">
        <f>SUM(F186:F195)</f>
        <v>0</v>
      </c>
    </row>
    <row r="199" spans="1:6">
      <c r="B199" s="17"/>
    </row>
    <row r="200" spans="1:6">
      <c r="B200" s="14"/>
    </row>
    <row r="201" spans="1:6" ht="29">
      <c r="A201" s="120"/>
      <c r="B201" s="121" t="s">
        <v>298</v>
      </c>
      <c r="C201" s="122"/>
      <c r="D201" s="123"/>
      <c r="E201" s="124"/>
      <c r="F201" s="125"/>
    </row>
    <row r="202" spans="1:6" ht="14.5">
      <c r="A202" s="120"/>
      <c r="B202" s="126"/>
      <c r="C202" s="122"/>
      <c r="D202" s="123"/>
      <c r="E202" s="124"/>
      <c r="F202" s="125"/>
    </row>
    <row r="203" spans="1:6" ht="14.5">
      <c r="A203" s="120"/>
      <c r="B203" s="126"/>
      <c r="C203" s="122"/>
      <c r="D203" s="123"/>
      <c r="E203" s="124"/>
      <c r="F203" s="125"/>
    </row>
    <row r="204" spans="1:6" ht="14.5">
      <c r="A204" s="120" t="s">
        <v>2</v>
      </c>
      <c r="B204" s="127" t="str">
        <f>_1_pripremni</f>
        <v>PRIPREMNI RADOVI S RUŠENJEM I ISKOPOM</v>
      </c>
      <c r="C204" s="122"/>
      <c r="D204" s="123"/>
      <c r="E204" s="124"/>
      <c r="F204" s="124">
        <f>_pri_0</f>
        <v>0</v>
      </c>
    </row>
    <row r="205" spans="1:6" ht="14.5">
      <c r="A205" s="120" t="s">
        <v>83</v>
      </c>
      <c r="B205" s="127" t="str">
        <f>_4_zid</f>
        <v>ZIDARSKI RADOVI</v>
      </c>
      <c r="C205" s="122"/>
      <c r="D205" s="123"/>
      <c r="E205" s="124"/>
      <c r="F205" s="124">
        <f>_zid_0</f>
        <v>0</v>
      </c>
    </row>
    <row r="206" spans="1:6" ht="14.5">
      <c r="A206" s="120" t="s">
        <v>84</v>
      </c>
      <c r="B206" s="127" t="str">
        <f>_5_stol</f>
        <v>STOLARSKI RADOVI</v>
      </c>
      <c r="C206" s="122"/>
      <c r="D206" s="123"/>
      <c r="E206" s="124"/>
      <c r="F206" s="124">
        <f>_stol_0</f>
        <v>0</v>
      </c>
    </row>
    <row r="207" spans="1:6" ht="14.5">
      <c r="A207" s="120" t="s">
        <v>85</v>
      </c>
      <c r="B207" s="127" t="str">
        <f>_7_pod</f>
        <v>PODOPOLAGAČKI RADOVI</v>
      </c>
      <c r="C207" s="122"/>
      <c r="D207" s="123"/>
      <c r="E207" s="124"/>
      <c r="F207" s="124">
        <f>_pod_0</f>
        <v>0</v>
      </c>
    </row>
    <row r="208" spans="1:6" ht="14.5">
      <c r="A208" s="120" t="s">
        <v>86</v>
      </c>
      <c r="B208" s="127" t="str">
        <f>_8_GK</f>
        <v>RADOVI S GIPSKARTONSKIM PLOČAMA</v>
      </c>
      <c r="C208" s="122"/>
      <c r="D208" s="123"/>
      <c r="E208" s="124"/>
      <c r="F208" s="124">
        <f>_GK_0</f>
        <v>0</v>
      </c>
    </row>
    <row r="209" spans="1:6" ht="14.5">
      <c r="A209" s="120" t="s">
        <v>87</v>
      </c>
      <c r="B209" s="127" t="str">
        <f>_9_licenje</f>
        <v>SOBOSLIKARSKO-LIČILAČKI RADOVI</v>
      </c>
      <c r="C209" s="122"/>
      <c r="D209" s="123"/>
      <c r="E209" s="124"/>
      <c r="F209" s="124">
        <f>_licenje_0</f>
        <v>0</v>
      </c>
    </row>
    <row r="210" spans="1:6" ht="14.5">
      <c r="A210" s="120" t="s">
        <v>118</v>
      </c>
      <c r="B210" s="127" t="str">
        <f>_10_razno</f>
        <v>RAZNI RADOVI</v>
      </c>
      <c r="C210" s="122"/>
      <c r="D210" s="123"/>
      <c r="E210" s="124"/>
      <c r="F210" s="124">
        <f>_razno_0</f>
        <v>0</v>
      </c>
    </row>
    <row r="211" spans="1:6" ht="14.5">
      <c r="A211" s="120"/>
      <c r="B211" s="127"/>
      <c r="C211" s="122"/>
      <c r="D211" s="123"/>
      <c r="E211" s="124"/>
      <c r="F211" s="124"/>
    </row>
    <row r="212" spans="1:6" ht="14.5">
      <c r="A212" s="120"/>
      <c r="B212" s="126" t="s">
        <v>287</v>
      </c>
      <c r="C212" s="128"/>
      <c r="D212" s="129"/>
      <c r="E212" s="125"/>
      <c r="F212" s="125">
        <f>SUM(F204:F211)</f>
        <v>0</v>
      </c>
    </row>
    <row r="213" spans="1:6" ht="14.5">
      <c r="A213" s="120"/>
      <c r="B213" s="14"/>
    </row>
    <row r="214" spans="1:6" ht="14.5">
      <c r="A214" s="120"/>
      <c r="B214" s="14"/>
    </row>
    <row r="215" spans="1:6" ht="14.5">
      <c r="A215" s="120"/>
      <c r="B215" s="14"/>
    </row>
    <row r="216" spans="1:6">
      <c r="B216" s="14"/>
    </row>
    <row r="217" spans="1:6">
      <c r="B217" s="14"/>
    </row>
    <row r="218" spans="1:6">
      <c r="B218" s="60"/>
    </row>
    <row r="219" spans="1:6">
      <c r="B219" s="60"/>
    </row>
    <row r="220" spans="1:6">
      <c r="B220" s="60"/>
    </row>
    <row r="258" ht="145.5" customHeight="1"/>
    <row r="261" ht="90.75" customHeight="1"/>
  </sheetData>
  <sheetProtection password="CC9A" sheet="1" objects="1" scenarios="1"/>
  <customSheetViews>
    <customSheetView guid="{7E88F4A6-7CEC-48BB-994D-F2F84A458A29}" scale="145" showPageBreaks="1" view="pageBreakPreview" topLeftCell="A44">
      <selection activeCell="B51" sqref="B51"/>
      <pageMargins left="0.7" right="0.7" top="0.75" bottom="0.75" header="0.3" footer="0.3"/>
      <pageSetup paperSize="9" orientation="portrait" horizontalDpi="4294967293" verticalDpi="1200" r:id="rId1"/>
      <headerFooter>
        <oddFooter>&amp;C&amp;"Arial Narrow,Regular"&amp;8DOGRADNJA NADSTREŠNICA I PREUREĐENJE KRIOGENOG CENTRA INSTITUTA ZA FIZIKU - TROŠKOVNIK GRAĐEVISNKO-OBRTNIČKIH RADOVA</oddFooter>
      </headerFooter>
    </customSheetView>
    <customSheetView guid="{2616B9DC-4FF5-4EA7-9EFC-ACE65B7703BF}" showPageBreaks="1" printArea="1" view="pageBreakPreview">
      <selection activeCell="C1" sqref="C1:F1048576"/>
      <rowBreaks count="3" manualBreakCount="3">
        <brk id="222" max="4" man="1"/>
        <brk id="242" max="4" man="1"/>
        <brk id="312" max="4" man="1"/>
      </rowBreaks>
      <pageMargins left="1.1023622047244095" right="0.70866141732283472" top="0.74803149606299213" bottom="0.74803149606299213" header="0.31496062992125984" footer="0.31496062992125984"/>
      <pageSetup paperSize="9" orientation="portrait" horizontalDpi="4294967293" verticalDpi="1200" r:id="rId2"/>
      <headerFooter>
        <oddHeader xml:space="preserve">&amp;C&amp;"Arial Narrow,Regular"&amp;9
</oddHeader>
        <oddFooter>&amp;C&amp;"Arial Narrow,Regular"&amp;8DOGRADNJA NADSTREŠNICA I PREUREĐENJE KRIOGENOG CENTRA INSTITUTA ZA FIZIKU - TROŠKOVNIK GRAĐEVISNKO-OBRTNIČKIH RADOVA</oddFooter>
      </headerFooter>
    </customSheetView>
  </customSheetViews>
  <mergeCells count="1">
    <mergeCell ref="B7:F7"/>
  </mergeCells>
  <pageMargins left="0.7" right="0.7" top="0.75" bottom="0.75" header="0.3" footer="0.3"/>
  <pageSetup paperSize="9" orientation="portrait" horizontalDpi="4294967293" verticalDpi="1200" r:id="rId3"/>
  <headerFooter>
    <oddHeader>&amp;LInstitut za fiziku / KaCIF - 3. krilo&amp;RTROŠKOVNIK GRAĐEVINSKO-OBRTNIČKIH RADOVA</oddHeader>
    <oddFooter>&amp;R&amp;P</oddFooter>
  </headerFooter>
  <rowBreaks count="1" manualBreakCount="1">
    <brk id="19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9"/>
  <sheetViews>
    <sheetView showWhiteSpace="0" view="pageLayout" topLeftCell="A55" zoomScaleNormal="100" workbookViewId="0">
      <selection activeCell="F62" sqref="F62"/>
    </sheetView>
  </sheetViews>
  <sheetFormatPr defaultRowHeight="14.5"/>
  <cols>
    <col min="1" max="1" width="2.7265625" customWidth="1"/>
    <col min="2" max="2" width="5.54296875" customWidth="1"/>
    <col min="3" max="3" width="52.7265625" customWidth="1"/>
    <col min="4" max="4" width="9.26953125" customWidth="1"/>
    <col min="6" max="6" width="11.26953125" customWidth="1"/>
    <col min="7" max="7" width="12.453125" customWidth="1"/>
    <col min="257" max="257" width="2.7265625" customWidth="1"/>
    <col min="258" max="258" width="5.54296875" customWidth="1"/>
    <col min="259" max="259" width="52.7265625" customWidth="1"/>
    <col min="260" max="260" width="9.26953125" customWidth="1"/>
    <col min="262" max="262" width="11.26953125" customWidth="1"/>
    <col min="263" max="263" width="12.453125" customWidth="1"/>
    <col min="513" max="513" width="2.7265625" customWidth="1"/>
    <col min="514" max="514" width="5.54296875" customWidth="1"/>
    <col min="515" max="515" width="52.7265625" customWidth="1"/>
    <col min="516" max="516" width="9.26953125" customWidth="1"/>
    <col min="518" max="518" width="11.26953125" customWidth="1"/>
    <col min="519" max="519" width="12.453125" customWidth="1"/>
    <col min="769" max="769" width="2.7265625" customWidth="1"/>
    <col min="770" max="770" width="5.54296875" customWidth="1"/>
    <col min="771" max="771" width="52.7265625" customWidth="1"/>
    <col min="772" max="772" width="9.26953125" customWidth="1"/>
    <col min="774" max="774" width="11.26953125" customWidth="1"/>
    <col min="775" max="775" width="12.453125" customWidth="1"/>
    <col min="1025" max="1025" width="2.7265625" customWidth="1"/>
    <col min="1026" max="1026" width="5.54296875" customWidth="1"/>
    <col min="1027" max="1027" width="52.7265625" customWidth="1"/>
    <col min="1028" max="1028" width="9.26953125" customWidth="1"/>
    <col min="1030" max="1030" width="11.26953125" customWidth="1"/>
    <col min="1031" max="1031" width="12.453125" customWidth="1"/>
    <col min="1281" max="1281" width="2.7265625" customWidth="1"/>
    <col min="1282" max="1282" width="5.54296875" customWidth="1"/>
    <col min="1283" max="1283" width="52.7265625" customWidth="1"/>
    <col min="1284" max="1284" width="9.26953125" customWidth="1"/>
    <col min="1286" max="1286" width="11.26953125" customWidth="1"/>
    <col min="1287" max="1287" width="12.453125" customWidth="1"/>
    <col min="1537" max="1537" width="2.7265625" customWidth="1"/>
    <col min="1538" max="1538" width="5.54296875" customWidth="1"/>
    <col min="1539" max="1539" width="52.7265625" customWidth="1"/>
    <col min="1540" max="1540" width="9.26953125" customWidth="1"/>
    <col min="1542" max="1542" width="11.26953125" customWidth="1"/>
    <col min="1543" max="1543" width="12.453125" customWidth="1"/>
    <col min="1793" max="1793" width="2.7265625" customWidth="1"/>
    <col min="1794" max="1794" width="5.54296875" customWidth="1"/>
    <col min="1795" max="1795" width="52.7265625" customWidth="1"/>
    <col min="1796" max="1796" width="9.26953125" customWidth="1"/>
    <col min="1798" max="1798" width="11.26953125" customWidth="1"/>
    <col min="1799" max="1799" width="12.453125" customWidth="1"/>
    <col min="2049" max="2049" width="2.7265625" customWidth="1"/>
    <col min="2050" max="2050" width="5.54296875" customWidth="1"/>
    <col min="2051" max="2051" width="52.7265625" customWidth="1"/>
    <col min="2052" max="2052" width="9.26953125" customWidth="1"/>
    <col min="2054" max="2054" width="11.26953125" customWidth="1"/>
    <col min="2055" max="2055" width="12.453125" customWidth="1"/>
    <col min="2305" max="2305" width="2.7265625" customWidth="1"/>
    <col min="2306" max="2306" width="5.54296875" customWidth="1"/>
    <col min="2307" max="2307" width="52.7265625" customWidth="1"/>
    <col min="2308" max="2308" width="9.26953125" customWidth="1"/>
    <col min="2310" max="2310" width="11.26953125" customWidth="1"/>
    <col min="2311" max="2311" width="12.453125" customWidth="1"/>
    <col min="2561" max="2561" width="2.7265625" customWidth="1"/>
    <col min="2562" max="2562" width="5.54296875" customWidth="1"/>
    <col min="2563" max="2563" width="52.7265625" customWidth="1"/>
    <col min="2564" max="2564" width="9.26953125" customWidth="1"/>
    <col min="2566" max="2566" width="11.26953125" customWidth="1"/>
    <col min="2567" max="2567" width="12.453125" customWidth="1"/>
    <col min="2817" max="2817" width="2.7265625" customWidth="1"/>
    <col min="2818" max="2818" width="5.54296875" customWidth="1"/>
    <col min="2819" max="2819" width="52.7265625" customWidth="1"/>
    <col min="2820" max="2820" width="9.26953125" customWidth="1"/>
    <col min="2822" max="2822" width="11.26953125" customWidth="1"/>
    <col min="2823" max="2823" width="12.453125" customWidth="1"/>
    <col min="3073" max="3073" width="2.7265625" customWidth="1"/>
    <col min="3074" max="3074" width="5.54296875" customWidth="1"/>
    <col min="3075" max="3075" width="52.7265625" customWidth="1"/>
    <col min="3076" max="3076" width="9.26953125" customWidth="1"/>
    <col min="3078" max="3078" width="11.26953125" customWidth="1"/>
    <col min="3079" max="3079" width="12.453125" customWidth="1"/>
    <col min="3329" max="3329" width="2.7265625" customWidth="1"/>
    <col min="3330" max="3330" width="5.54296875" customWidth="1"/>
    <col min="3331" max="3331" width="52.7265625" customWidth="1"/>
    <col min="3332" max="3332" width="9.26953125" customWidth="1"/>
    <col min="3334" max="3334" width="11.26953125" customWidth="1"/>
    <col min="3335" max="3335" width="12.453125" customWidth="1"/>
    <col min="3585" max="3585" width="2.7265625" customWidth="1"/>
    <col min="3586" max="3586" width="5.54296875" customWidth="1"/>
    <col min="3587" max="3587" width="52.7265625" customWidth="1"/>
    <col min="3588" max="3588" width="9.26953125" customWidth="1"/>
    <col min="3590" max="3590" width="11.26953125" customWidth="1"/>
    <col min="3591" max="3591" width="12.453125" customWidth="1"/>
    <col min="3841" max="3841" width="2.7265625" customWidth="1"/>
    <col min="3842" max="3842" width="5.54296875" customWidth="1"/>
    <col min="3843" max="3843" width="52.7265625" customWidth="1"/>
    <col min="3844" max="3844" width="9.26953125" customWidth="1"/>
    <col min="3846" max="3846" width="11.26953125" customWidth="1"/>
    <col min="3847" max="3847" width="12.453125" customWidth="1"/>
    <col min="4097" max="4097" width="2.7265625" customWidth="1"/>
    <col min="4098" max="4098" width="5.54296875" customWidth="1"/>
    <col min="4099" max="4099" width="52.7265625" customWidth="1"/>
    <col min="4100" max="4100" width="9.26953125" customWidth="1"/>
    <col min="4102" max="4102" width="11.26953125" customWidth="1"/>
    <col min="4103" max="4103" width="12.453125" customWidth="1"/>
    <col min="4353" max="4353" width="2.7265625" customWidth="1"/>
    <col min="4354" max="4354" width="5.54296875" customWidth="1"/>
    <col min="4355" max="4355" width="52.7265625" customWidth="1"/>
    <col min="4356" max="4356" width="9.26953125" customWidth="1"/>
    <col min="4358" max="4358" width="11.26953125" customWidth="1"/>
    <col min="4359" max="4359" width="12.453125" customWidth="1"/>
    <col min="4609" max="4609" width="2.7265625" customWidth="1"/>
    <col min="4610" max="4610" width="5.54296875" customWidth="1"/>
    <col min="4611" max="4611" width="52.7265625" customWidth="1"/>
    <col min="4612" max="4612" width="9.26953125" customWidth="1"/>
    <col min="4614" max="4614" width="11.26953125" customWidth="1"/>
    <col min="4615" max="4615" width="12.453125" customWidth="1"/>
    <col min="4865" max="4865" width="2.7265625" customWidth="1"/>
    <col min="4866" max="4866" width="5.54296875" customWidth="1"/>
    <col min="4867" max="4867" width="52.7265625" customWidth="1"/>
    <col min="4868" max="4868" width="9.26953125" customWidth="1"/>
    <col min="4870" max="4870" width="11.26953125" customWidth="1"/>
    <col min="4871" max="4871" width="12.453125" customWidth="1"/>
    <col min="5121" max="5121" width="2.7265625" customWidth="1"/>
    <col min="5122" max="5122" width="5.54296875" customWidth="1"/>
    <col min="5123" max="5123" width="52.7265625" customWidth="1"/>
    <col min="5124" max="5124" width="9.26953125" customWidth="1"/>
    <col min="5126" max="5126" width="11.26953125" customWidth="1"/>
    <col min="5127" max="5127" width="12.453125" customWidth="1"/>
    <col min="5377" max="5377" width="2.7265625" customWidth="1"/>
    <col min="5378" max="5378" width="5.54296875" customWidth="1"/>
    <col min="5379" max="5379" width="52.7265625" customWidth="1"/>
    <col min="5380" max="5380" width="9.26953125" customWidth="1"/>
    <col min="5382" max="5382" width="11.26953125" customWidth="1"/>
    <col min="5383" max="5383" width="12.453125" customWidth="1"/>
    <col min="5633" max="5633" width="2.7265625" customWidth="1"/>
    <col min="5634" max="5634" width="5.54296875" customWidth="1"/>
    <col min="5635" max="5635" width="52.7265625" customWidth="1"/>
    <col min="5636" max="5636" width="9.26953125" customWidth="1"/>
    <col min="5638" max="5638" width="11.26953125" customWidth="1"/>
    <col min="5639" max="5639" width="12.453125" customWidth="1"/>
    <col min="5889" max="5889" width="2.7265625" customWidth="1"/>
    <col min="5890" max="5890" width="5.54296875" customWidth="1"/>
    <col min="5891" max="5891" width="52.7265625" customWidth="1"/>
    <col min="5892" max="5892" width="9.26953125" customWidth="1"/>
    <col min="5894" max="5894" width="11.26953125" customWidth="1"/>
    <col min="5895" max="5895" width="12.453125" customWidth="1"/>
    <col min="6145" max="6145" width="2.7265625" customWidth="1"/>
    <col min="6146" max="6146" width="5.54296875" customWidth="1"/>
    <col min="6147" max="6147" width="52.7265625" customWidth="1"/>
    <col min="6148" max="6148" width="9.26953125" customWidth="1"/>
    <col min="6150" max="6150" width="11.26953125" customWidth="1"/>
    <col min="6151" max="6151" width="12.453125" customWidth="1"/>
    <col min="6401" max="6401" width="2.7265625" customWidth="1"/>
    <col min="6402" max="6402" width="5.54296875" customWidth="1"/>
    <col min="6403" max="6403" width="52.7265625" customWidth="1"/>
    <col min="6404" max="6404" width="9.26953125" customWidth="1"/>
    <col min="6406" max="6406" width="11.26953125" customWidth="1"/>
    <col min="6407" max="6407" width="12.453125" customWidth="1"/>
    <col min="6657" max="6657" width="2.7265625" customWidth="1"/>
    <col min="6658" max="6658" width="5.54296875" customWidth="1"/>
    <col min="6659" max="6659" width="52.7265625" customWidth="1"/>
    <col min="6660" max="6660" width="9.26953125" customWidth="1"/>
    <col min="6662" max="6662" width="11.26953125" customWidth="1"/>
    <col min="6663" max="6663" width="12.453125" customWidth="1"/>
    <col min="6913" max="6913" width="2.7265625" customWidth="1"/>
    <col min="6914" max="6914" width="5.54296875" customWidth="1"/>
    <col min="6915" max="6915" width="52.7265625" customWidth="1"/>
    <col min="6916" max="6916" width="9.26953125" customWidth="1"/>
    <col min="6918" max="6918" width="11.26953125" customWidth="1"/>
    <col min="6919" max="6919" width="12.453125" customWidth="1"/>
    <col min="7169" max="7169" width="2.7265625" customWidth="1"/>
    <col min="7170" max="7170" width="5.54296875" customWidth="1"/>
    <col min="7171" max="7171" width="52.7265625" customWidth="1"/>
    <col min="7172" max="7172" width="9.26953125" customWidth="1"/>
    <col min="7174" max="7174" width="11.26953125" customWidth="1"/>
    <col min="7175" max="7175" width="12.453125" customWidth="1"/>
    <col min="7425" max="7425" width="2.7265625" customWidth="1"/>
    <col min="7426" max="7426" width="5.54296875" customWidth="1"/>
    <col min="7427" max="7427" width="52.7265625" customWidth="1"/>
    <col min="7428" max="7428" width="9.26953125" customWidth="1"/>
    <col min="7430" max="7430" width="11.26953125" customWidth="1"/>
    <col min="7431" max="7431" width="12.453125" customWidth="1"/>
    <col min="7681" max="7681" width="2.7265625" customWidth="1"/>
    <col min="7682" max="7682" width="5.54296875" customWidth="1"/>
    <col min="7683" max="7683" width="52.7265625" customWidth="1"/>
    <col min="7684" max="7684" width="9.26953125" customWidth="1"/>
    <col min="7686" max="7686" width="11.26953125" customWidth="1"/>
    <col min="7687" max="7687" width="12.453125" customWidth="1"/>
    <col min="7937" max="7937" width="2.7265625" customWidth="1"/>
    <col min="7938" max="7938" width="5.54296875" customWidth="1"/>
    <col min="7939" max="7939" width="52.7265625" customWidth="1"/>
    <col min="7940" max="7940" width="9.26953125" customWidth="1"/>
    <col min="7942" max="7942" width="11.26953125" customWidth="1"/>
    <col min="7943" max="7943" width="12.453125" customWidth="1"/>
    <col min="8193" max="8193" width="2.7265625" customWidth="1"/>
    <col min="8194" max="8194" width="5.54296875" customWidth="1"/>
    <col min="8195" max="8195" width="52.7265625" customWidth="1"/>
    <col min="8196" max="8196" width="9.26953125" customWidth="1"/>
    <col min="8198" max="8198" width="11.26953125" customWidth="1"/>
    <col min="8199" max="8199" width="12.453125" customWidth="1"/>
    <col min="8449" max="8449" width="2.7265625" customWidth="1"/>
    <col min="8450" max="8450" width="5.54296875" customWidth="1"/>
    <col min="8451" max="8451" width="52.7265625" customWidth="1"/>
    <col min="8452" max="8452" width="9.26953125" customWidth="1"/>
    <col min="8454" max="8454" width="11.26953125" customWidth="1"/>
    <col min="8455" max="8455" width="12.453125" customWidth="1"/>
    <col min="8705" max="8705" width="2.7265625" customWidth="1"/>
    <col min="8706" max="8706" width="5.54296875" customWidth="1"/>
    <col min="8707" max="8707" width="52.7265625" customWidth="1"/>
    <col min="8708" max="8708" width="9.26953125" customWidth="1"/>
    <col min="8710" max="8710" width="11.26953125" customWidth="1"/>
    <col min="8711" max="8711" width="12.453125" customWidth="1"/>
    <col min="8961" max="8961" width="2.7265625" customWidth="1"/>
    <col min="8962" max="8962" width="5.54296875" customWidth="1"/>
    <col min="8963" max="8963" width="52.7265625" customWidth="1"/>
    <col min="8964" max="8964" width="9.26953125" customWidth="1"/>
    <col min="8966" max="8966" width="11.26953125" customWidth="1"/>
    <col min="8967" max="8967" width="12.453125" customWidth="1"/>
    <col min="9217" max="9217" width="2.7265625" customWidth="1"/>
    <col min="9218" max="9218" width="5.54296875" customWidth="1"/>
    <col min="9219" max="9219" width="52.7265625" customWidth="1"/>
    <col min="9220" max="9220" width="9.26953125" customWidth="1"/>
    <col min="9222" max="9222" width="11.26953125" customWidth="1"/>
    <col min="9223" max="9223" width="12.453125" customWidth="1"/>
    <col min="9473" max="9473" width="2.7265625" customWidth="1"/>
    <col min="9474" max="9474" width="5.54296875" customWidth="1"/>
    <col min="9475" max="9475" width="52.7265625" customWidth="1"/>
    <col min="9476" max="9476" width="9.26953125" customWidth="1"/>
    <col min="9478" max="9478" width="11.26953125" customWidth="1"/>
    <col min="9479" max="9479" width="12.453125" customWidth="1"/>
    <col min="9729" max="9729" width="2.7265625" customWidth="1"/>
    <col min="9730" max="9730" width="5.54296875" customWidth="1"/>
    <col min="9731" max="9731" width="52.7265625" customWidth="1"/>
    <col min="9732" max="9732" width="9.26953125" customWidth="1"/>
    <col min="9734" max="9734" width="11.26953125" customWidth="1"/>
    <col min="9735" max="9735" width="12.453125" customWidth="1"/>
    <col min="9985" max="9985" width="2.7265625" customWidth="1"/>
    <col min="9986" max="9986" width="5.54296875" customWidth="1"/>
    <col min="9987" max="9987" width="52.7265625" customWidth="1"/>
    <col min="9988" max="9988" width="9.26953125" customWidth="1"/>
    <col min="9990" max="9990" width="11.26953125" customWidth="1"/>
    <col min="9991" max="9991" width="12.453125" customWidth="1"/>
    <col min="10241" max="10241" width="2.7265625" customWidth="1"/>
    <col min="10242" max="10242" width="5.54296875" customWidth="1"/>
    <col min="10243" max="10243" width="52.7265625" customWidth="1"/>
    <col min="10244" max="10244" width="9.26953125" customWidth="1"/>
    <col min="10246" max="10246" width="11.26953125" customWidth="1"/>
    <col min="10247" max="10247" width="12.453125" customWidth="1"/>
    <col min="10497" max="10497" width="2.7265625" customWidth="1"/>
    <col min="10498" max="10498" width="5.54296875" customWidth="1"/>
    <col min="10499" max="10499" width="52.7265625" customWidth="1"/>
    <col min="10500" max="10500" width="9.26953125" customWidth="1"/>
    <col min="10502" max="10502" width="11.26953125" customWidth="1"/>
    <col min="10503" max="10503" width="12.453125" customWidth="1"/>
    <col min="10753" max="10753" width="2.7265625" customWidth="1"/>
    <col min="10754" max="10754" width="5.54296875" customWidth="1"/>
    <col min="10755" max="10755" width="52.7265625" customWidth="1"/>
    <col min="10756" max="10756" width="9.26953125" customWidth="1"/>
    <col min="10758" max="10758" width="11.26953125" customWidth="1"/>
    <col min="10759" max="10759" width="12.453125" customWidth="1"/>
    <col min="11009" max="11009" width="2.7265625" customWidth="1"/>
    <col min="11010" max="11010" width="5.54296875" customWidth="1"/>
    <col min="11011" max="11011" width="52.7265625" customWidth="1"/>
    <col min="11012" max="11012" width="9.26953125" customWidth="1"/>
    <col min="11014" max="11014" width="11.26953125" customWidth="1"/>
    <col min="11015" max="11015" width="12.453125" customWidth="1"/>
    <col min="11265" max="11265" width="2.7265625" customWidth="1"/>
    <col min="11266" max="11266" width="5.54296875" customWidth="1"/>
    <col min="11267" max="11267" width="52.7265625" customWidth="1"/>
    <col min="11268" max="11268" width="9.26953125" customWidth="1"/>
    <col min="11270" max="11270" width="11.26953125" customWidth="1"/>
    <col min="11271" max="11271" width="12.453125" customWidth="1"/>
    <col min="11521" max="11521" width="2.7265625" customWidth="1"/>
    <col min="11522" max="11522" width="5.54296875" customWidth="1"/>
    <col min="11523" max="11523" width="52.7265625" customWidth="1"/>
    <col min="11524" max="11524" width="9.26953125" customWidth="1"/>
    <col min="11526" max="11526" width="11.26953125" customWidth="1"/>
    <col min="11527" max="11527" width="12.453125" customWidth="1"/>
    <col min="11777" max="11777" width="2.7265625" customWidth="1"/>
    <col min="11778" max="11778" width="5.54296875" customWidth="1"/>
    <col min="11779" max="11779" width="52.7265625" customWidth="1"/>
    <col min="11780" max="11780" width="9.26953125" customWidth="1"/>
    <col min="11782" max="11782" width="11.26953125" customWidth="1"/>
    <col min="11783" max="11783" width="12.453125" customWidth="1"/>
    <col min="12033" max="12033" width="2.7265625" customWidth="1"/>
    <col min="12034" max="12034" width="5.54296875" customWidth="1"/>
    <col min="12035" max="12035" width="52.7265625" customWidth="1"/>
    <col min="12036" max="12036" width="9.26953125" customWidth="1"/>
    <col min="12038" max="12038" width="11.26953125" customWidth="1"/>
    <col min="12039" max="12039" width="12.453125" customWidth="1"/>
    <col min="12289" max="12289" width="2.7265625" customWidth="1"/>
    <col min="12290" max="12290" width="5.54296875" customWidth="1"/>
    <col min="12291" max="12291" width="52.7265625" customWidth="1"/>
    <col min="12292" max="12292" width="9.26953125" customWidth="1"/>
    <col min="12294" max="12294" width="11.26953125" customWidth="1"/>
    <col min="12295" max="12295" width="12.453125" customWidth="1"/>
    <col min="12545" max="12545" width="2.7265625" customWidth="1"/>
    <col min="12546" max="12546" width="5.54296875" customWidth="1"/>
    <col min="12547" max="12547" width="52.7265625" customWidth="1"/>
    <col min="12548" max="12548" width="9.26953125" customWidth="1"/>
    <col min="12550" max="12550" width="11.26953125" customWidth="1"/>
    <col min="12551" max="12551" width="12.453125" customWidth="1"/>
    <col min="12801" max="12801" width="2.7265625" customWidth="1"/>
    <col min="12802" max="12802" width="5.54296875" customWidth="1"/>
    <col min="12803" max="12803" width="52.7265625" customWidth="1"/>
    <col min="12804" max="12804" width="9.26953125" customWidth="1"/>
    <col min="12806" max="12806" width="11.26953125" customWidth="1"/>
    <col min="12807" max="12807" width="12.453125" customWidth="1"/>
    <col min="13057" max="13057" width="2.7265625" customWidth="1"/>
    <col min="13058" max="13058" width="5.54296875" customWidth="1"/>
    <col min="13059" max="13059" width="52.7265625" customWidth="1"/>
    <col min="13060" max="13060" width="9.26953125" customWidth="1"/>
    <col min="13062" max="13062" width="11.26953125" customWidth="1"/>
    <col min="13063" max="13063" width="12.453125" customWidth="1"/>
    <col min="13313" max="13313" width="2.7265625" customWidth="1"/>
    <col min="13314" max="13314" width="5.54296875" customWidth="1"/>
    <col min="13315" max="13315" width="52.7265625" customWidth="1"/>
    <col min="13316" max="13316" width="9.26953125" customWidth="1"/>
    <col min="13318" max="13318" width="11.26953125" customWidth="1"/>
    <col min="13319" max="13319" width="12.453125" customWidth="1"/>
    <col min="13569" max="13569" width="2.7265625" customWidth="1"/>
    <col min="13570" max="13570" width="5.54296875" customWidth="1"/>
    <col min="13571" max="13571" width="52.7265625" customWidth="1"/>
    <col min="13572" max="13572" width="9.26953125" customWidth="1"/>
    <col min="13574" max="13574" width="11.26953125" customWidth="1"/>
    <col min="13575" max="13575" width="12.453125" customWidth="1"/>
    <col min="13825" max="13825" width="2.7265625" customWidth="1"/>
    <col min="13826" max="13826" width="5.54296875" customWidth="1"/>
    <col min="13827" max="13827" width="52.7265625" customWidth="1"/>
    <col min="13828" max="13828" width="9.26953125" customWidth="1"/>
    <col min="13830" max="13830" width="11.26953125" customWidth="1"/>
    <col min="13831" max="13831" width="12.453125" customWidth="1"/>
    <col min="14081" max="14081" width="2.7265625" customWidth="1"/>
    <col min="14082" max="14082" width="5.54296875" customWidth="1"/>
    <col min="14083" max="14083" width="52.7265625" customWidth="1"/>
    <col min="14084" max="14084" width="9.26953125" customWidth="1"/>
    <col min="14086" max="14086" width="11.26953125" customWidth="1"/>
    <col min="14087" max="14087" width="12.453125" customWidth="1"/>
    <col min="14337" max="14337" width="2.7265625" customWidth="1"/>
    <col min="14338" max="14338" width="5.54296875" customWidth="1"/>
    <col min="14339" max="14339" width="52.7265625" customWidth="1"/>
    <col min="14340" max="14340" width="9.26953125" customWidth="1"/>
    <col min="14342" max="14342" width="11.26953125" customWidth="1"/>
    <col min="14343" max="14343" width="12.453125" customWidth="1"/>
    <col min="14593" max="14593" width="2.7265625" customWidth="1"/>
    <col min="14594" max="14594" width="5.54296875" customWidth="1"/>
    <col min="14595" max="14595" width="52.7265625" customWidth="1"/>
    <col min="14596" max="14596" width="9.26953125" customWidth="1"/>
    <col min="14598" max="14598" width="11.26953125" customWidth="1"/>
    <col min="14599" max="14599" width="12.453125" customWidth="1"/>
    <col min="14849" max="14849" width="2.7265625" customWidth="1"/>
    <col min="14850" max="14850" width="5.54296875" customWidth="1"/>
    <col min="14851" max="14851" width="52.7265625" customWidth="1"/>
    <col min="14852" max="14852" width="9.26953125" customWidth="1"/>
    <col min="14854" max="14854" width="11.26953125" customWidth="1"/>
    <col min="14855" max="14855" width="12.453125" customWidth="1"/>
    <col min="15105" max="15105" width="2.7265625" customWidth="1"/>
    <col min="15106" max="15106" width="5.54296875" customWidth="1"/>
    <col min="15107" max="15107" width="52.7265625" customWidth="1"/>
    <col min="15108" max="15108" width="9.26953125" customWidth="1"/>
    <col min="15110" max="15110" width="11.26953125" customWidth="1"/>
    <col min="15111" max="15111" width="12.453125" customWidth="1"/>
    <col min="15361" max="15361" width="2.7265625" customWidth="1"/>
    <col min="15362" max="15362" width="5.54296875" customWidth="1"/>
    <col min="15363" max="15363" width="52.7265625" customWidth="1"/>
    <col min="15364" max="15364" width="9.26953125" customWidth="1"/>
    <col min="15366" max="15366" width="11.26953125" customWidth="1"/>
    <col min="15367" max="15367" width="12.453125" customWidth="1"/>
    <col min="15617" max="15617" width="2.7265625" customWidth="1"/>
    <col min="15618" max="15618" width="5.54296875" customWidth="1"/>
    <col min="15619" max="15619" width="52.7265625" customWidth="1"/>
    <col min="15620" max="15620" width="9.26953125" customWidth="1"/>
    <col min="15622" max="15622" width="11.26953125" customWidth="1"/>
    <col min="15623" max="15623" width="12.453125" customWidth="1"/>
    <col min="15873" max="15873" width="2.7265625" customWidth="1"/>
    <col min="15874" max="15874" width="5.54296875" customWidth="1"/>
    <col min="15875" max="15875" width="52.7265625" customWidth="1"/>
    <col min="15876" max="15876" width="9.26953125" customWidth="1"/>
    <col min="15878" max="15878" width="11.26953125" customWidth="1"/>
    <col min="15879" max="15879" width="12.453125" customWidth="1"/>
    <col min="16129" max="16129" width="2.7265625" customWidth="1"/>
    <col min="16130" max="16130" width="5.54296875" customWidth="1"/>
    <col min="16131" max="16131" width="52.7265625" customWidth="1"/>
    <col min="16132" max="16132" width="9.26953125" customWidth="1"/>
    <col min="16134" max="16134" width="11.26953125" customWidth="1"/>
    <col min="16135" max="16135" width="12.453125" customWidth="1"/>
  </cols>
  <sheetData>
    <row r="1" spans="2:7" ht="15">
      <c r="C1" s="148" t="s">
        <v>390</v>
      </c>
    </row>
    <row r="3" spans="2:7" ht="15">
      <c r="B3" s="149" t="s">
        <v>391</v>
      </c>
    </row>
    <row r="4" spans="2:7" ht="15" thickBot="1"/>
    <row r="5" spans="2:7">
      <c r="B5" s="688" t="s">
        <v>392</v>
      </c>
      <c r="C5" s="688" t="s">
        <v>393</v>
      </c>
      <c r="D5" s="150" t="s">
        <v>394</v>
      </c>
      <c r="E5" s="690" t="s">
        <v>395</v>
      </c>
      <c r="F5" s="150" t="s">
        <v>396</v>
      </c>
      <c r="G5" s="151" t="s">
        <v>397</v>
      </c>
    </row>
    <row r="6" spans="2:7" ht="15" thickBot="1">
      <c r="B6" s="689"/>
      <c r="C6" s="689"/>
      <c r="D6" s="152" t="s">
        <v>398</v>
      </c>
      <c r="E6" s="691"/>
      <c r="F6" s="152" t="s">
        <v>399</v>
      </c>
      <c r="G6" s="153" t="s">
        <v>400</v>
      </c>
    </row>
    <row r="7" spans="2:7">
      <c r="B7" s="145"/>
    </row>
    <row r="8" spans="2:7" ht="96" customHeight="1">
      <c r="B8" s="145"/>
      <c r="C8" s="154" t="s">
        <v>401</v>
      </c>
    </row>
    <row r="9" spans="2:7">
      <c r="B9" s="155"/>
      <c r="C9" s="156"/>
      <c r="D9" s="157"/>
      <c r="E9" s="158"/>
      <c r="F9" s="159"/>
      <c r="G9" s="160"/>
    </row>
    <row r="10" spans="2:7" ht="25">
      <c r="B10" s="161" t="s">
        <v>402</v>
      </c>
      <c r="C10" s="162" t="s">
        <v>403</v>
      </c>
      <c r="D10" s="163"/>
      <c r="E10" s="164"/>
      <c r="F10" s="165"/>
      <c r="G10" s="166"/>
    </row>
    <row r="11" spans="2:7">
      <c r="B11" s="155"/>
      <c r="C11" s="167" t="s">
        <v>404</v>
      </c>
      <c r="D11" s="157" t="s">
        <v>405</v>
      </c>
      <c r="E11" s="168">
        <v>6</v>
      </c>
      <c r="F11" s="664"/>
      <c r="G11" s="196">
        <f>+E11*F11</f>
        <v>0</v>
      </c>
    </row>
    <row r="12" spans="2:7">
      <c r="B12" s="155"/>
      <c r="C12" s="167" t="s">
        <v>406</v>
      </c>
      <c r="D12" s="157" t="s">
        <v>405</v>
      </c>
      <c r="E12" s="168">
        <v>22</v>
      </c>
      <c r="F12" s="664"/>
      <c r="G12" s="196">
        <f>+E12*F12</f>
        <v>0</v>
      </c>
    </row>
    <row r="13" spans="2:7">
      <c r="B13" s="155"/>
      <c r="C13" s="171" t="s">
        <v>407</v>
      </c>
      <c r="D13" s="157"/>
      <c r="E13" s="172"/>
      <c r="F13" s="159"/>
      <c r="G13" s="196"/>
    </row>
    <row r="14" spans="2:7">
      <c r="B14" s="155"/>
      <c r="C14" s="171"/>
      <c r="D14" s="157"/>
      <c r="E14" s="172"/>
      <c r="F14" s="159"/>
      <c r="G14" s="196"/>
    </row>
    <row r="15" spans="2:7">
      <c r="B15" s="173" t="s">
        <v>408</v>
      </c>
      <c r="C15" s="174" t="s">
        <v>409</v>
      </c>
      <c r="D15" s="157" t="s">
        <v>410</v>
      </c>
      <c r="E15" s="168"/>
      <c r="F15" s="169"/>
      <c r="G15" s="196"/>
    </row>
    <row r="16" spans="2:7">
      <c r="B16" s="155" t="s">
        <v>410</v>
      </c>
      <c r="C16" s="171" t="s">
        <v>411</v>
      </c>
      <c r="D16" s="163" t="s">
        <v>96</v>
      </c>
      <c r="E16" s="175">
        <v>7</v>
      </c>
      <c r="F16" s="664"/>
      <c r="G16" s="196">
        <f t="shared" ref="G16:G37" si="0">+E16*F16</f>
        <v>0</v>
      </c>
    </row>
    <row r="17" spans="2:7">
      <c r="B17" s="155"/>
      <c r="C17" s="171" t="s">
        <v>412</v>
      </c>
      <c r="D17" s="163" t="s">
        <v>96</v>
      </c>
      <c r="E17" s="175">
        <v>11</v>
      </c>
      <c r="F17" s="664"/>
      <c r="G17" s="196">
        <f t="shared" si="0"/>
        <v>0</v>
      </c>
    </row>
    <row r="18" spans="2:7">
      <c r="B18" s="155"/>
      <c r="C18" s="171"/>
      <c r="D18" s="163"/>
      <c r="E18" s="175"/>
      <c r="F18" s="169"/>
      <c r="G18" s="196"/>
    </row>
    <row r="19" spans="2:7">
      <c r="B19" s="173" t="s">
        <v>413</v>
      </c>
      <c r="C19" s="171" t="s">
        <v>414</v>
      </c>
      <c r="D19" s="163"/>
      <c r="E19" s="175"/>
      <c r="F19" s="165"/>
      <c r="G19" s="196"/>
    </row>
    <row r="20" spans="2:7">
      <c r="B20" s="155"/>
      <c r="C20" s="171" t="s">
        <v>415</v>
      </c>
      <c r="D20" s="163" t="s">
        <v>96</v>
      </c>
      <c r="E20" s="175">
        <v>3</v>
      </c>
      <c r="F20" s="666"/>
      <c r="G20" s="196"/>
    </row>
    <row r="21" spans="2:7">
      <c r="B21" s="155"/>
      <c r="C21" s="171" t="s">
        <v>416</v>
      </c>
      <c r="D21" s="163" t="s">
        <v>96</v>
      </c>
      <c r="E21" s="175">
        <v>2</v>
      </c>
      <c r="F21" s="666"/>
      <c r="G21" s="196"/>
    </row>
    <row r="22" spans="2:7">
      <c r="B22" s="155"/>
      <c r="C22" s="171" t="s">
        <v>417</v>
      </c>
      <c r="D22" s="163" t="s">
        <v>96</v>
      </c>
      <c r="E22" s="175">
        <v>4</v>
      </c>
      <c r="F22" s="666"/>
      <c r="G22" s="196"/>
    </row>
    <row r="23" spans="2:7">
      <c r="B23" s="155"/>
      <c r="C23" s="171" t="s">
        <v>418</v>
      </c>
      <c r="D23" s="163" t="s">
        <v>96</v>
      </c>
      <c r="E23" s="175">
        <v>6</v>
      </c>
      <c r="F23" s="666"/>
      <c r="G23" s="196"/>
    </row>
    <row r="24" spans="2:7" ht="25">
      <c r="B24" s="155"/>
      <c r="C24" s="171" t="s">
        <v>419</v>
      </c>
      <c r="D24" s="163" t="s">
        <v>420</v>
      </c>
      <c r="E24" s="175">
        <v>1</v>
      </c>
      <c r="F24" s="666"/>
      <c r="G24" s="196"/>
    </row>
    <row r="25" spans="2:7" ht="25">
      <c r="B25" s="155"/>
      <c r="C25" s="171" t="s">
        <v>421</v>
      </c>
      <c r="D25" s="163" t="s">
        <v>420</v>
      </c>
      <c r="E25" s="175">
        <v>1</v>
      </c>
      <c r="F25" s="666"/>
      <c r="G25" s="196"/>
    </row>
    <row r="26" spans="2:7" ht="25">
      <c r="B26" s="155"/>
      <c r="C26" s="171" t="s">
        <v>422</v>
      </c>
      <c r="D26" s="163" t="s">
        <v>420</v>
      </c>
      <c r="E26" s="175">
        <v>1</v>
      </c>
      <c r="F26" s="666"/>
      <c r="G26" s="196"/>
    </row>
    <row r="27" spans="2:7" ht="25">
      <c r="B27" s="155"/>
      <c r="C27" s="171" t="s">
        <v>423</v>
      </c>
      <c r="D27" s="163" t="s">
        <v>420</v>
      </c>
      <c r="E27" s="175">
        <v>2</v>
      </c>
      <c r="F27" s="666"/>
      <c r="G27" s="196"/>
    </row>
    <row r="28" spans="2:7">
      <c r="B28" s="155"/>
      <c r="C28" s="171" t="s">
        <v>424</v>
      </c>
      <c r="D28" s="163" t="s">
        <v>420</v>
      </c>
      <c r="E28" s="175">
        <v>1</v>
      </c>
      <c r="F28" s="666"/>
      <c r="G28" s="196"/>
    </row>
    <row r="29" spans="2:7" ht="37.5">
      <c r="B29" s="155"/>
      <c r="C29" s="154" t="s">
        <v>425</v>
      </c>
      <c r="D29" s="163" t="s">
        <v>420</v>
      </c>
      <c r="E29" s="175">
        <v>1</v>
      </c>
      <c r="F29" s="664"/>
      <c r="G29" s="196">
        <f t="shared" ref="G29" si="1">+E29*F29</f>
        <v>0</v>
      </c>
    </row>
    <row r="30" spans="2:7">
      <c r="B30" s="155"/>
      <c r="C30" s="154"/>
      <c r="D30" s="163"/>
      <c r="E30" s="175"/>
      <c r="F30" s="169"/>
      <c r="G30" s="196"/>
    </row>
    <row r="31" spans="2:7" ht="37.5">
      <c r="B31" s="173" t="s">
        <v>426</v>
      </c>
      <c r="C31" s="162" t="s">
        <v>427</v>
      </c>
      <c r="D31" s="157" t="s">
        <v>420</v>
      </c>
      <c r="E31" s="157">
        <v>1</v>
      </c>
      <c r="F31" s="664"/>
      <c r="G31" s="196">
        <f t="shared" si="0"/>
        <v>0</v>
      </c>
    </row>
    <row r="32" spans="2:7">
      <c r="B32" s="155"/>
      <c r="C32" s="176"/>
      <c r="D32" s="157"/>
      <c r="E32" s="157"/>
      <c r="F32" s="177"/>
      <c r="G32" s="196"/>
    </row>
    <row r="33" spans="2:7" ht="75">
      <c r="B33" s="173" t="s">
        <v>428</v>
      </c>
      <c r="C33" s="162" t="s">
        <v>429</v>
      </c>
      <c r="D33" s="157" t="s">
        <v>420</v>
      </c>
      <c r="E33" s="157">
        <v>1</v>
      </c>
      <c r="F33" s="664"/>
      <c r="G33" s="196">
        <f t="shared" si="0"/>
        <v>0</v>
      </c>
    </row>
    <row r="34" spans="2:7">
      <c r="B34" s="155"/>
      <c r="C34" s="162"/>
      <c r="D34" s="157"/>
      <c r="E34" s="157"/>
      <c r="F34" s="177"/>
      <c r="G34" s="196"/>
    </row>
    <row r="35" spans="2:7" ht="25">
      <c r="B35" s="173" t="s">
        <v>430</v>
      </c>
      <c r="C35" s="162" t="s">
        <v>431</v>
      </c>
      <c r="D35" s="157" t="s">
        <v>420</v>
      </c>
      <c r="E35" s="157">
        <v>1</v>
      </c>
      <c r="F35" s="664"/>
      <c r="G35" s="196">
        <f t="shared" si="0"/>
        <v>0</v>
      </c>
    </row>
    <row r="36" spans="2:7">
      <c r="B36" s="155"/>
      <c r="C36" s="176"/>
      <c r="D36" s="157"/>
      <c r="E36" s="157"/>
      <c r="F36" s="177"/>
      <c r="G36" s="196"/>
    </row>
    <row r="37" spans="2:7" ht="37.5">
      <c r="B37" s="173" t="s">
        <v>432</v>
      </c>
      <c r="C37" s="162" t="s">
        <v>433</v>
      </c>
      <c r="D37" s="157" t="s">
        <v>420</v>
      </c>
      <c r="E37" s="157">
        <v>1</v>
      </c>
      <c r="F37" s="664"/>
      <c r="G37" s="196">
        <f t="shared" si="0"/>
        <v>0</v>
      </c>
    </row>
    <row r="38" spans="2:7" ht="15" thickBot="1">
      <c r="B38" s="178"/>
      <c r="G38" s="179" t="s">
        <v>434</v>
      </c>
    </row>
    <row r="39" spans="2:7" ht="15" thickBot="1">
      <c r="B39" s="180"/>
      <c r="C39" s="181" t="s">
        <v>435</v>
      </c>
      <c r="D39" s="182"/>
      <c r="E39" s="183"/>
      <c r="F39" s="183"/>
      <c r="G39" s="642">
        <f>+SUM(G11:G37)</f>
        <v>0</v>
      </c>
    </row>
    <row r="40" spans="2:7">
      <c r="B40" s="156"/>
    </row>
    <row r="41" spans="2:7">
      <c r="B41" s="156"/>
    </row>
    <row r="42" spans="2:7">
      <c r="B42" s="156"/>
    </row>
    <row r="43" spans="2:7" ht="15">
      <c r="B43" s="184" t="s">
        <v>436</v>
      </c>
    </row>
    <row r="44" spans="2:7" ht="15" thickBot="1">
      <c r="B44" s="156"/>
    </row>
    <row r="45" spans="2:7">
      <c r="B45" s="686" t="s">
        <v>392</v>
      </c>
      <c r="C45" s="688" t="s">
        <v>393</v>
      </c>
      <c r="D45" s="150" t="s">
        <v>394</v>
      </c>
      <c r="E45" s="690" t="s">
        <v>395</v>
      </c>
      <c r="F45" s="150" t="s">
        <v>396</v>
      </c>
      <c r="G45" s="151" t="s">
        <v>397</v>
      </c>
    </row>
    <row r="46" spans="2:7" ht="15" thickBot="1">
      <c r="B46" s="687"/>
      <c r="C46" s="689"/>
      <c r="D46" s="152" t="s">
        <v>398</v>
      </c>
      <c r="E46" s="691"/>
      <c r="F46" s="152" t="s">
        <v>399</v>
      </c>
      <c r="G46" s="153" t="s">
        <v>400</v>
      </c>
    </row>
    <row r="47" spans="2:7" ht="18" customHeight="1">
      <c r="B47" s="185" t="s">
        <v>410</v>
      </c>
      <c r="C47" s="186" t="s">
        <v>437</v>
      </c>
      <c r="D47" s="187"/>
      <c r="E47" s="188"/>
      <c r="F47" s="189"/>
      <c r="G47" s="190"/>
    </row>
    <row r="48" spans="2:7" ht="29">
      <c r="B48" s="185"/>
      <c r="C48" s="186" t="s">
        <v>438</v>
      </c>
      <c r="D48" s="187"/>
      <c r="E48" s="188"/>
      <c r="F48" s="189"/>
      <c r="G48" s="190"/>
    </row>
    <row r="49" spans="2:7">
      <c r="B49" s="185"/>
      <c r="C49" s="191" t="s">
        <v>439</v>
      </c>
      <c r="D49" s="187"/>
      <c r="E49" s="188"/>
      <c r="F49" s="189"/>
      <c r="G49" s="190"/>
    </row>
    <row r="50" spans="2:7">
      <c r="B50" s="155"/>
      <c r="C50" s="171"/>
      <c r="D50" s="163"/>
      <c r="E50" s="175"/>
      <c r="F50" s="169"/>
      <c r="G50" s="170"/>
    </row>
    <row r="51" spans="2:7" ht="25">
      <c r="B51" s="161" t="s">
        <v>440</v>
      </c>
      <c r="C51" s="162" t="s">
        <v>441</v>
      </c>
      <c r="D51" s="163"/>
      <c r="E51" s="164"/>
      <c r="F51" s="165"/>
      <c r="G51" s="166"/>
    </row>
    <row r="52" spans="2:7">
      <c r="B52" s="155"/>
      <c r="C52" s="192" t="s">
        <v>442</v>
      </c>
      <c r="D52" s="157" t="s">
        <v>405</v>
      </c>
      <c r="E52" s="168">
        <v>20</v>
      </c>
      <c r="F52" s="664"/>
      <c r="G52" s="196">
        <f>+E52*F52</f>
        <v>0</v>
      </c>
    </row>
    <row r="53" spans="2:7">
      <c r="B53" s="155"/>
      <c r="C53" s="193" t="s">
        <v>443</v>
      </c>
      <c r="D53" s="157"/>
      <c r="E53" s="168"/>
      <c r="F53" s="169"/>
      <c r="G53" s="196"/>
    </row>
    <row r="54" spans="2:7">
      <c r="B54" s="155"/>
      <c r="C54" s="194"/>
      <c r="D54" s="157"/>
      <c r="E54" s="172"/>
      <c r="F54" s="159"/>
      <c r="G54" s="643"/>
    </row>
    <row r="55" spans="2:7">
      <c r="B55" s="173" t="s">
        <v>444</v>
      </c>
      <c r="C55" s="174" t="s">
        <v>445</v>
      </c>
      <c r="D55" s="157" t="s">
        <v>410</v>
      </c>
      <c r="E55" s="168"/>
      <c r="F55" s="169"/>
      <c r="G55" s="196"/>
    </row>
    <row r="56" spans="2:7">
      <c r="B56" s="155" t="s">
        <v>410</v>
      </c>
      <c r="C56" s="171" t="s">
        <v>446</v>
      </c>
      <c r="D56" s="163" t="s">
        <v>96</v>
      </c>
      <c r="E56" s="175">
        <v>1</v>
      </c>
      <c r="F56" s="664"/>
      <c r="G56" s="196">
        <f>+E56*F56</f>
        <v>0</v>
      </c>
    </row>
    <row r="57" spans="2:7">
      <c r="B57" s="155"/>
      <c r="C57" s="192"/>
      <c r="D57" s="163"/>
      <c r="E57" s="175"/>
      <c r="F57" s="169"/>
      <c r="G57" s="196"/>
    </row>
    <row r="58" spans="2:7" ht="25">
      <c r="B58" s="173" t="s">
        <v>447</v>
      </c>
      <c r="C58" s="195" t="s">
        <v>448</v>
      </c>
      <c r="D58" s="163" t="s">
        <v>420</v>
      </c>
      <c r="E58" s="175">
        <v>1</v>
      </c>
      <c r="F58" s="664"/>
      <c r="G58" s="196">
        <f>+E58*F58</f>
        <v>0</v>
      </c>
    </row>
    <row r="59" spans="2:7">
      <c r="B59" s="155"/>
      <c r="C59" s="154"/>
      <c r="D59" s="163"/>
      <c r="E59" s="175"/>
      <c r="F59" s="169"/>
      <c r="G59" s="196"/>
    </row>
    <row r="60" spans="2:7" ht="25">
      <c r="B60" s="173" t="s">
        <v>449</v>
      </c>
      <c r="C60" s="195" t="s">
        <v>450</v>
      </c>
      <c r="D60" s="163" t="s">
        <v>420</v>
      </c>
      <c r="E60" s="175">
        <v>1</v>
      </c>
      <c r="F60" s="664"/>
      <c r="G60" s="196">
        <f>+E60*F60</f>
        <v>0</v>
      </c>
    </row>
    <row r="61" spans="2:7">
      <c r="B61" s="155"/>
      <c r="C61" s="171"/>
      <c r="D61" s="157"/>
      <c r="E61" s="172"/>
      <c r="F61" s="159"/>
      <c r="G61" s="643"/>
    </row>
    <row r="62" spans="2:7" ht="37.5">
      <c r="B62" s="185" t="s">
        <v>451</v>
      </c>
      <c r="C62" s="162" t="s">
        <v>452</v>
      </c>
      <c r="D62" s="187"/>
      <c r="E62" s="188"/>
      <c r="F62" s="189"/>
      <c r="G62" s="644"/>
    </row>
    <row r="63" spans="2:7">
      <c r="B63" s="155"/>
      <c r="C63" s="192" t="s">
        <v>453</v>
      </c>
      <c r="D63" s="163" t="s">
        <v>420</v>
      </c>
      <c r="E63" s="175">
        <v>8</v>
      </c>
      <c r="F63" s="664"/>
      <c r="G63" s="196">
        <f>+E63*F63</f>
        <v>0</v>
      </c>
    </row>
    <row r="64" spans="2:7" ht="50">
      <c r="B64" s="155"/>
      <c r="C64" s="154" t="s">
        <v>454</v>
      </c>
      <c r="D64" s="163"/>
      <c r="E64" s="175"/>
      <c r="F64" s="666"/>
      <c r="G64" s="196"/>
    </row>
    <row r="65" spans="2:7">
      <c r="B65" s="155"/>
      <c r="C65" s="171"/>
      <c r="D65" s="163"/>
      <c r="E65" s="175"/>
      <c r="F65" s="666"/>
      <c r="G65" s="196"/>
    </row>
    <row r="66" spans="2:7" ht="37.5">
      <c r="B66" s="161" t="s">
        <v>455</v>
      </c>
      <c r="C66" s="162" t="s">
        <v>456</v>
      </c>
      <c r="D66" s="177" t="s">
        <v>457</v>
      </c>
      <c r="E66" s="168">
        <v>1</v>
      </c>
      <c r="F66" s="665"/>
      <c r="G66" s="196">
        <f>+E66*F66</f>
        <v>0</v>
      </c>
    </row>
    <row r="67" spans="2:7">
      <c r="B67" s="155"/>
      <c r="C67" s="197"/>
      <c r="D67" s="157"/>
      <c r="E67" s="157"/>
      <c r="F67" s="198"/>
      <c r="G67" s="645"/>
    </row>
    <row r="68" spans="2:7" ht="75">
      <c r="B68" s="173" t="s">
        <v>458</v>
      </c>
      <c r="C68" s="162" t="s">
        <v>429</v>
      </c>
      <c r="D68" s="157" t="s">
        <v>420</v>
      </c>
      <c r="E68" s="157">
        <v>1</v>
      </c>
      <c r="F68" s="665"/>
      <c r="G68" s="196">
        <f>+E68*F68</f>
        <v>0</v>
      </c>
    </row>
    <row r="69" spans="2:7">
      <c r="B69" s="155"/>
      <c r="C69" s="197"/>
      <c r="D69" s="157"/>
      <c r="E69" s="157"/>
      <c r="F69" s="198"/>
      <c r="G69" s="645"/>
    </row>
    <row r="70" spans="2:7" ht="25">
      <c r="B70" s="173" t="s">
        <v>459</v>
      </c>
      <c r="C70" s="162" t="s">
        <v>431</v>
      </c>
      <c r="D70" s="157" t="s">
        <v>420</v>
      </c>
      <c r="E70" s="157">
        <v>1</v>
      </c>
      <c r="F70" s="665"/>
      <c r="G70" s="196">
        <f>+E70*F70</f>
        <v>0</v>
      </c>
    </row>
    <row r="71" spans="2:7">
      <c r="B71" s="173"/>
      <c r="C71" s="162"/>
      <c r="D71" s="157"/>
      <c r="E71" s="157"/>
      <c r="F71" s="196"/>
      <c r="G71" s="196"/>
    </row>
    <row r="72" spans="2:7" ht="37.5">
      <c r="B72" s="173" t="s">
        <v>460</v>
      </c>
      <c r="C72" s="162" t="s">
        <v>433</v>
      </c>
      <c r="D72" s="157" t="s">
        <v>420</v>
      </c>
      <c r="E72" s="157">
        <v>1</v>
      </c>
      <c r="F72" s="665"/>
      <c r="G72" s="196">
        <f>+E72*F72</f>
        <v>0</v>
      </c>
    </row>
    <row r="73" spans="2:7" ht="15" thickBot="1">
      <c r="B73" s="178"/>
      <c r="F73" s="137"/>
      <c r="G73" s="646" t="s">
        <v>434</v>
      </c>
    </row>
    <row r="74" spans="2:7" ht="25.5" thickBot="1">
      <c r="B74" s="199"/>
      <c r="C74" s="181" t="s">
        <v>461</v>
      </c>
      <c r="D74" s="182"/>
      <c r="E74" s="183"/>
      <c r="F74" s="200"/>
      <c r="G74" s="647">
        <f>+SUM(G50:G72)</f>
        <v>0</v>
      </c>
    </row>
    <row r="75" spans="2:7">
      <c r="B75" s="145"/>
    </row>
    <row r="76" spans="2:7">
      <c r="B76" s="145"/>
    </row>
    <row r="77" spans="2:7">
      <c r="B77" s="145"/>
    </row>
    <row r="78" spans="2:7">
      <c r="B78" s="145"/>
    </row>
    <row r="79" spans="2:7">
      <c r="B79" s="145"/>
    </row>
    <row r="80" spans="2:7">
      <c r="B80" s="145"/>
    </row>
    <row r="81" spans="2:7">
      <c r="B81" s="145"/>
    </row>
    <row r="82" spans="2:7">
      <c r="B82" s="145"/>
    </row>
    <row r="83" spans="2:7">
      <c r="B83" s="145"/>
    </row>
    <row r="84" spans="2:7">
      <c r="B84" s="145"/>
    </row>
    <row r="85" spans="2:7">
      <c r="B85" s="145"/>
    </row>
    <row r="86" spans="2:7">
      <c r="B86" s="145"/>
    </row>
    <row r="87" spans="2:7">
      <c r="B87" s="145"/>
    </row>
    <row r="88" spans="2:7" ht="15">
      <c r="B88" s="184" t="s">
        <v>462</v>
      </c>
    </row>
    <row r="89" spans="2:7" ht="15" thickBot="1">
      <c r="B89" s="145"/>
    </row>
    <row r="90" spans="2:7">
      <c r="B90" s="686" t="s">
        <v>392</v>
      </c>
      <c r="C90" s="688" t="s">
        <v>393</v>
      </c>
      <c r="D90" s="150" t="s">
        <v>394</v>
      </c>
      <c r="E90" s="690" t="s">
        <v>395</v>
      </c>
      <c r="F90" s="150" t="s">
        <v>396</v>
      </c>
      <c r="G90" s="151" t="s">
        <v>397</v>
      </c>
    </row>
    <row r="91" spans="2:7" ht="15" thickBot="1">
      <c r="B91" s="687"/>
      <c r="C91" s="689"/>
      <c r="D91" s="152" t="s">
        <v>398</v>
      </c>
      <c r="E91" s="691"/>
      <c r="F91" s="152" t="s">
        <v>399</v>
      </c>
      <c r="G91" s="153" t="s">
        <v>400</v>
      </c>
    </row>
    <row r="92" spans="2:7" ht="32.25" customHeight="1">
      <c r="B92" s="185" t="s">
        <v>410</v>
      </c>
      <c r="C92" s="186" t="s">
        <v>463</v>
      </c>
      <c r="D92" s="187"/>
      <c r="E92" s="188"/>
      <c r="F92" s="189"/>
      <c r="G92" s="190"/>
    </row>
    <row r="93" spans="2:7">
      <c r="B93" s="145"/>
    </row>
    <row r="94" spans="2:7">
      <c r="B94" s="173" t="s">
        <v>464</v>
      </c>
      <c r="C94" s="162" t="s">
        <v>465</v>
      </c>
      <c r="D94" s="157"/>
      <c r="E94" s="157"/>
      <c r="F94" s="196"/>
      <c r="G94" s="170"/>
    </row>
    <row r="95" spans="2:7">
      <c r="B95" s="173"/>
      <c r="C95" s="201" t="s">
        <v>466</v>
      </c>
      <c r="D95" s="157"/>
      <c r="E95" s="157"/>
      <c r="F95" s="196"/>
      <c r="G95" s="170"/>
    </row>
    <row r="96" spans="2:7">
      <c r="B96" s="173"/>
      <c r="C96" s="201" t="s">
        <v>467</v>
      </c>
      <c r="D96" s="157"/>
      <c r="E96" s="157"/>
      <c r="F96" s="196"/>
      <c r="G96" s="170"/>
    </row>
    <row r="97" spans="2:7">
      <c r="B97" s="173"/>
      <c r="C97" s="201" t="s">
        <v>468</v>
      </c>
      <c r="D97" s="157"/>
      <c r="E97" s="157"/>
      <c r="F97" s="196"/>
      <c r="G97" s="170"/>
    </row>
    <row r="98" spans="2:7" ht="17.25" customHeight="1">
      <c r="B98" s="173"/>
      <c r="C98" s="201" t="s">
        <v>469</v>
      </c>
      <c r="D98" s="157"/>
      <c r="E98" s="157"/>
      <c r="F98" s="196"/>
      <c r="G98" s="170"/>
    </row>
    <row r="99" spans="2:7" ht="17.25" customHeight="1">
      <c r="B99" s="173"/>
      <c r="C99" s="201" t="s">
        <v>470</v>
      </c>
      <c r="D99" s="157"/>
      <c r="E99" s="157"/>
      <c r="F99" s="196"/>
      <c r="G99" s="170"/>
    </row>
    <row r="100" spans="2:7" ht="43.5" customHeight="1">
      <c r="B100" s="173"/>
      <c r="C100" s="202" t="s">
        <v>471</v>
      </c>
      <c r="D100" s="157" t="s">
        <v>420</v>
      </c>
      <c r="E100" s="157">
        <v>2</v>
      </c>
      <c r="F100" s="665"/>
      <c r="G100" s="196">
        <f>+E100*F100</f>
        <v>0</v>
      </c>
    </row>
    <row r="101" spans="2:7" ht="15" thickBot="1">
      <c r="B101" s="178"/>
      <c r="F101" s="137"/>
      <c r="G101" s="646" t="s">
        <v>434</v>
      </c>
    </row>
    <row r="102" spans="2:7" ht="15" thickBot="1">
      <c r="B102" s="199"/>
      <c r="C102" s="181" t="s">
        <v>472</v>
      </c>
      <c r="D102" s="182"/>
      <c r="E102" s="183"/>
      <c r="F102" s="200"/>
      <c r="G102" s="647">
        <f>+G100</f>
        <v>0</v>
      </c>
    </row>
    <row r="103" spans="2:7">
      <c r="B103" s="155"/>
    </row>
    <row r="104" spans="2:7">
      <c r="B104" s="155"/>
    </row>
    <row r="105" spans="2:7">
      <c r="B105" s="145"/>
    </row>
    <row r="106" spans="2:7">
      <c r="B106" s="145"/>
    </row>
    <row r="107" spans="2:7">
      <c r="B107" s="145"/>
    </row>
    <row r="108" spans="2:7">
      <c r="B108" s="145"/>
    </row>
    <row r="109" spans="2:7">
      <c r="C109" s="692" t="s">
        <v>473</v>
      </c>
      <c r="D109" s="693"/>
      <c r="E109" s="693"/>
      <c r="F109" s="693"/>
    </row>
    <row r="110" spans="2:7" ht="36" customHeight="1">
      <c r="B110" s="203"/>
    </row>
    <row r="111" spans="2:7">
      <c r="B111" s="204"/>
      <c r="C111" s="205" t="s">
        <v>474</v>
      </c>
      <c r="D111" s="205"/>
      <c r="E111" s="205"/>
      <c r="F111" s="648">
        <f>+G39</f>
        <v>0</v>
      </c>
      <c r="G111" s="206" t="s">
        <v>475</v>
      </c>
    </row>
    <row r="112" spans="2:7" ht="15" customHeight="1">
      <c r="B112" s="204"/>
      <c r="C112" s="146"/>
      <c r="D112" s="205"/>
      <c r="F112" s="648"/>
    </row>
    <row r="113" spans="2:7" ht="29.25" customHeight="1">
      <c r="B113" s="204"/>
      <c r="C113" s="205" t="s">
        <v>476</v>
      </c>
      <c r="D113" s="205"/>
      <c r="F113" s="648">
        <f>+G74</f>
        <v>0</v>
      </c>
      <c r="G113" s="206" t="s">
        <v>475</v>
      </c>
    </row>
    <row r="114" spans="2:7" ht="21" customHeight="1">
      <c r="B114" s="204"/>
      <c r="C114" s="205" t="s">
        <v>477</v>
      </c>
      <c r="D114" s="205"/>
      <c r="F114" s="648">
        <f>+G102</f>
        <v>0</v>
      </c>
      <c r="G114" s="206" t="s">
        <v>475</v>
      </c>
    </row>
    <row r="115" spans="2:7" ht="15" customHeight="1" thickBot="1">
      <c r="B115" s="207"/>
      <c r="F115" s="649"/>
      <c r="G115" s="208" t="s">
        <v>478</v>
      </c>
    </row>
    <row r="116" spans="2:7" ht="15" thickBot="1">
      <c r="B116" s="209"/>
      <c r="C116" s="210" t="s">
        <v>479</v>
      </c>
      <c r="D116" s="211"/>
      <c r="E116" s="183"/>
      <c r="F116" s="650">
        <f>+SUM(F111:F114)</f>
        <v>0</v>
      </c>
      <c r="G116" s="212" t="s">
        <v>475</v>
      </c>
    </row>
    <row r="117" spans="2:7" ht="15" thickBot="1">
      <c r="C117" s="213" t="s">
        <v>480</v>
      </c>
      <c r="D117" s="183"/>
      <c r="E117" s="183"/>
      <c r="F117" s="651">
        <f>+F116*0.25</f>
        <v>0</v>
      </c>
      <c r="G117" s="214" t="s">
        <v>475</v>
      </c>
    </row>
    <row r="118" spans="2:7" ht="15" thickBot="1">
      <c r="C118" s="213" t="s">
        <v>481</v>
      </c>
      <c r="D118" s="183"/>
      <c r="E118" s="183"/>
      <c r="F118" s="652">
        <f>+F116+F117</f>
        <v>0</v>
      </c>
      <c r="G118" s="214" t="s">
        <v>475</v>
      </c>
    </row>
    <row r="119" spans="2:7">
      <c r="C119" s="147"/>
    </row>
  </sheetData>
  <sheetProtection password="CC9A" sheet="1" objects="1" scenarios="1"/>
  <mergeCells count="10">
    <mergeCell ref="B90:B91"/>
    <mergeCell ref="C90:C91"/>
    <mergeCell ref="E90:E91"/>
    <mergeCell ref="C109:F109"/>
    <mergeCell ref="B5:B6"/>
    <mergeCell ref="C5:C6"/>
    <mergeCell ref="E5:E6"/>
    <mergeCell ref="B45:B46"/>
    <mergeCell ref="C45:C46"/>
    <mergeCell ref="E45:E46"/>
  </mergeCells>
  <pageMargins left="0.70866141732283472" right="0.70866141732283472" top="0.94488188976377963" bottom="0.74803149606299213" header="0.31496062992125984" footer="0.31496062992125984"/>
  <pageSetup paperSize="9" scale="80" orientation="portrait" r:id="rId1"/>
  <headerFooter>
    <oddHeader>&amp;L&amp;"-,Podebljano"EHO-COENG, d.o.o.&amp;"-,Uobičajeno"
VELIKA GORICA, Šibenska 9&amp;C&amp;"-,Podebljano"INSTITUT ZA FIZIKU&amp;"-,Uobičajeno", ZAGREB, Bijenička 46
DOGRADNJA NADSTREŠNICA I PREUREĐENJE 
KRIOGENOG CENTRA INSTITUTA ZA FIZIKU-KRILO 3&amp;RStrana &amp;P</oddHeader>
    <oddFooter xml:space="preserve">&amp;LMAPA 2&amp;CZOP 02/21    TD 767/21&amp;RSTROJARSKE INSTALACIJE I RADOVI </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0"/>
  <sheetViews>
    <sheetView tabSelected="1" topLeftCell="A79" zoomScale="115" zoomScaleNormal="115" zoomScaleSheetLayoutView="115" zoomScalePageLayoutView="115" workbookViewId="0">
      <selection activeCell="F96" sqref="F96"/>
    </sheetView>
  </sheetViews>
  <sheetFormatPr defaultColWidth="8.7265625" defaultRowHeight="12.5"/>
  <cols>
    <col min="1" max="1" width="5.54296875" style="379" customWidth="1"/>
    <col min="2" max="2" width="77.1796875" style="328" customWidth="1"/>
    <col min="3" max="3" width="9.1796875" style="339" customWidth="1"/>
    <col min="4" max="4" width="9" style="340" customWidth="1"/>
    <col min="5" max="5" width="10.7265625" style="341" customWidth="1"/>
    <col min="6" max="6" width="15.453125" style="325" customWidth="1"/>
    <col min="7" max="7" width="13.81640625" style="321" customWidth="1"/>
    <col min="8" max="8" width="18.453125" style="318" customWidth="1"/>
    <col min="9" max="9" width="12.453125" style="318" bestFit="1" customWidth="1"/>
    <col min="10" max="10" width="12.81640625" style="318" bestFit="1" customWidth="1"/>
    <col min="11" max="11" width="10.453125" style="321" customWidth="1"/>
    <col min="12" max="12" width="13" style="321" customWidth="1"/>
    <col min="13" max="256" width="8.7265625" style="318"/>
    <col min="257" max="257" width="5.54296875" style="318" customWidth="1"/>
    <col min="258" max="258" width="77.1796875" style="318" customWidth="1"/>
    <col min="259" max="259" width="9.1796875" style="318" customWidth="1"/>
    <col min="260" max="260" width="9" style="318" customWidth="1"/>
    <col min="261" max="261" width="10.7265625" style="318" customWidth="1"/>
    <col min="262" max="262" width="15.453125" style="318" customWidth="1"/>
    <col min="263" max="263" width="13.81640625" style="318" customWidth="1"/>
    <col min="264" max="264" width="18.453125" style="318" customWidth="1"/>
    <col min="265" max="265" width="12.453125" style="318" bestFit="1" customWidth="1"/>
    <col min="266" max="266" width="12.81640625" style="318" bestFit="1" customWidth="1"/>
    <col min="267" max="267" width="10.453125" style="318" customWidth="1"/>
    <col min="268" max="268" width="13" style="318" customWidth="1"/>
    <col min="269" max="512" width="8.7265625" style="318"/>
    <col min="513" max="513" width="5.54296875" style="318" customWidth="1"/>
    <col min="514" max="514" width="77.1796875" style="318" customWidth="1"/>
    <col min="515" max="515" width="9.1796875" style="318" customWidth="1"/>
    <col min="516" max="516" width="9" style="318" customWidth="1"/>
    <col min="517" max="517" width="10.7265625" style="318" customWidth="1"/>
    <col min="518" max="518" width="15.453125" style="318" customWidth="1"/>
    <col min="519" max="519" width="13.81640625" style="318" customWidth="1"/>
    <col min="520" max="520" width="18.453125" style="318" customWidth="1"/>
    <col min="521" max="521" width="12.453125" style="318" bestFit="1" customWidth="1"/>
    <col min="522" max="522" width="12.81640625" style="318" bestFit="1" customWidth="1"/>
    <col min="523" max="523" width="10.453125" style="318" customWidth="1"/>
    <col min="524" max="524" width="13" style="318" customWidth="1"/>
    <col min="525" max="768" width="8.7265625" style="318"/>
    <col min="769" max="769" width="5.54296875" style="318" customWidth="1"/>
    <col min="770" max="770" width="77.1796875" style="318" customWidth="1"/>
    <col min="771" max="771" width="9.1796875" style="318" customWidth="1"/>
    <col min="772" max="772" width="9" style="318" customWidth="1"/>
    <col min="773" max="773" width="10.7265625" style="318" customWidth="1"/>
    <col min="774" max="774" width="15.453125" style="318" customWidth="1"/>
    <col min="775" max="775" width="13.81640625" style="318" customWidth="1"/>
    <col min="776" max="776" width="18.453125" style="318" customWidth="1"/>
    <col min="777" max="777" width="12.453125" style="318" bestFit="1" customWidth="1"/>
    <col min="778" max="778" width="12.81640625" style="318" bestFit="1" customWidth="1"/>
    <col min="779" max="779" width="10.453125" style="318" customWidth="1"/>
    <col min="780" max="780" width="13" style="318" customWidth="1"/>
    <col min="781" max="1024" width="8.7265625" style="318"/>
    <col min="1025" max="1025" width="5.54296875" style="318" customWidth="1"/>
    <col min="1026" max="1026" width="77.1796875" style="318" customWidth="1"/>
    <col min="1027" max="1027" width="9.1796875" style="318" customWidth="1"/>
    <col min="1028" max="1028" width="9" style="318" customWidth="1"/>
    <col min="1029" max="1029" width="10.7265625" style="318" customWidth="1"/>
    <col min="1030" max="1030" width="15.453125" style="318" customWidth="1"/>
    <col min="1031" max="1031" width="13.81640625" style="318" customWidth="1"/>
    <col min="1032" max="1032" width="18.453125" style="318" customWidth="1"/>
    <col min="1033" max="1033" width="12.453125" style="318" bestFit="1" customWidth="1"/>
    <col min="1034" max="1034" width="12.81640625" style="318" bestFit="1" customWidth="1"/>
    <col min="1035" max="1035" width="10.453125" style="318" customWidth="1"/>
    <col min="1036" max="1036" width="13" style="318" customWidth="1"/>
    <col min="1037" max="1280" width="8.7265625" style="318"/>
    <col min="1281" max="1281" width="5.54296875" style="318" customWidth="1"/>
    <col min="1282" max="1282" width="77.1796875" style="318" customWidth="1"/>
    <col min="1283" max="1283" width="9.1796875" style="318" customWidth="1"/>
    <col min="1284" max="1284" width="9" style="318" customWidth="1"/>
    <col min="1285" max="1285" width="10.7265625" style="318" customWidth="1"/>
    <col min="1286" max="1286" width="15.453125" style="318" customWidth="1"/>
    <col min="1287" max="1287" width="13.81640625" style="318" customWidth="1"/>
    <col min="1288" max="1288" width="18.453125" style="318" customWidth="1"/>
    <col min="1289" max="1289" width="12.453125" style="318" bestFit="1" customWidth="1"/>
    <col min="1290" max="1290" width="12.81640625" style="318" bestFit="1" customWidth="1"/>
    <col min="1291" max="1291" width="10.453125" style="318" customWidth="1"/>
    <col min="1292" max="1292" width="13" style="318" customWidth="1"/>
    <col min="1293" max="1536" width="8.7265625" style="318"/>
    <col min="1537" max="1537" width="5.54296875" style="318" customWidth="1"/>
    <col min="1538" max="1538" width="77.1796875" style="318" customWidth="1"/>
    <col min="1539" max="1539" width="9.1796875" style="318" customWidth="1"/>
    <col min="1540" max="1540" width="9" style="318" customWidth="1"/>
    <col min="1541" max="1541" width="10.7265625" style="318" customWidth="1"/>
    <col min="1542" max="1542" width="15.453125" style="318" customWidth="1"/>
    <col min="1543" max="1543" width="13.81640625" style="318" customWidth="1"/>
    <col min="1544" max="1544" width="18.453125" style="318" customWidth="1"/>
    <col min="1545" max="1545" width="12.453125" style="318" bestFit="1" customWidth="1"/>
    <col min="1546" max="1546" width="12.81640625" style="318" bestFit="1" customWidth="1"/>
    <col min="1547" max="1547" width="10.453125" style="318" customWidth="1"/>
    <col min="1548" max="1548" width="13" style="318" customWidth="1"/>
    <col min="1549" max="1792" width="8.7265625" style="318"/>
    <col min="1793" max="1793" width="5.54296875" style="318" customWidth="1"/>
    <col min="1794" max="1794" width="77.1796875" style="318" customWidth="1"/>
    <col min="1795" max="1795" width="9.1796875" style="318" customWidth="1"/>
    <col min="1796" max="1796" width="9" style="318" customWidth="1"/>
    <col min="1797" max="1797" width="10.7265625" style="318" customWidth="1"/>
    <col min="1798" max="1798" width="15.453125" style="318" customWidth="1"/>
    <col min="1799" max="1799" width="13.81640625" style="318" customWidth="1"/>
    <col min="1800" max="1800" width="18.453125" style="318" customWidth="1"/>
    <col min="1801" max="1801" width="12.453125" style="318" bestFit="1" customWidth="1"/>
    <col min="1802" max="1802" width="12.81640625" style="318" bestFit="1" customWidth="1"/>
    <col min="1803" max="1803" width="10.453125" style="318" customWidth="1"/>
    <col min="1804" max="1804" width="13" style="318" customWidth="1"/>
    <col min="1805" max="2048" width="8.7265625" style="318"/>
    <col min="2049" max="2049" width="5.54296875" style="318" customWidth="1"/>
    <col min="2050" max="2050" width="77.1796875" style="318" customWidth="1"/>
    <col min="2051" max="2051" width="9.1796875" style="318" customWidth="1"/>
    <col min="2052" max="2052" width="9" style="318" customWidth="1"/>
    <col min="2053" max="2053" width="10.7265625" style="318" customWidth="1"/>
    <col min="2054" max="2054" width="15.453125" style="318" customWidth="1"/>
    <col min="2055" max="2055" width="13.81640625" style="318" customWidth="1"/>
    <col min="2056" max="2056" width="18.453125" style="318" customWidth="1"/>
    <col min="2057" max="2057" width="12.453125" style="318" bestFit="1" customWidth="1"/>
    <col min="2058" max="2058" width="12.81640625" style="318" bestFit="1" customWidth="1"/>
    <col min="2059" max="2059" width="10.453125" style="318" customWidth="1"/>
    <col min="2060" max="2060" width="13" style="318" customWidth="1"/>
    <col min="2061" max="2304" width="8.7265625" style="318"/>
    <col min="2305" max="2305" width="5.54296875" style="318" customWidth="1"/>
    <col min="2306" max="2306" width="77.1796875" style="318" customWidth="1"/>
    <col min="2307" max="2307" width="9.1796875" style="318" customWidth="1"/>
    <col min="2308" max="2308" width="9" style="318" customWidth="1"/>
    <col min="2309" max="2309" width="10.7265625" style="318" customWidth="1"/>
    <col min="2310" max="2310" width="15.453125" style="318" customWidth="1"/>
    <col min="2311" max="2311" width="13.81640625" style="318" customWidth="1"/>
    <col min="2312" max="2312" width="18.453125" style="318" customWidth="1"/>
    <col min="2313" max="2313" width="12.453125" style="318" bestFit="1" customWidth="1"/>
    <col min="2314" max="2314" width="12.81640625" style="318" bestFit="1" customWidth="1"/>
    <col min="2315" max="2315" width="10.453125" style="318" customWidth="1"/>
    <col min="2316" max="2316" width="13" style="318" customWidth="1"/>
    <col min="2317" max="2560" width="8.7265625" style="318"/>
    <col min="2561" max="2561" width="5.54296875" style="318" customWidth="1"/>
    <col min="2562" max="2562" width="77.1796875" style="318" customWidth="1"/>
    <col min="2563" max="2563" width="9.1796875" style="318" customWidth="1"/>
    <col min="2564" max="2564" width="9" style="318" customWidth="1"/>
    <col min="2565" max="2565" width="10.7265625" style="318" customWidth="1"/>
    <col min="2566" max="2566" width="15.453125" style="318" customWidth="1"/>
    <col min="2567" max="2567" width="13.81640625" style="318" customWidth="1"/>
    <col min="2568" max="2568" width="18.453125" style="318" customWidth="1"/>
    <col min="2569" max="2569" width="12.453125" style="318" bestFit="1" customWidth="1"/>
    <col min="2570" max="2570" width="12.81640625" style="318" bestFit="1" customWidth="1"/>
    <col min="2571" max="2571" width="10.453125" style="318" customWidth="1"/>
    <col min="2572" max="2572" width="13" style="318" customWidth="1"/>
    <col min="2573" max="2816" width="8.7265625" style="318"/>
    <col min="2817" max="2817" width="5.54296875" style="318" customWidth="1"/>
    <col min="2818" max="2818" width="77.1796875" style="318" customWidth="1"/>
    <col min="2819" max="2819" width="9.1796875" style="318" customWidth="1"/>
    <col min="2820" max="2820" width="9" style="318" customWidth="1"/>
    <col min="2821" max="2821" width="10.7265625" style="318" customWidth="1"/>
    <col min="2822" max="2822" width="15.453125" style="318" customWidth="1"/>
    <col min="2823" max="2823" width="13.81640625" style="318" customWidth="1"/>
    <col min="2824" max="2824" width="18.453125" style="318" customWidth="1"/>
    <col min="2825" max="2825" width="12.453125" style="318" bestFit="1" customWidth="1"/>
    <col min="2826" max="2826" width="12.81640625" style="318" bestFit="1" customWidth="1"/>
    <col min="2827" max="2827" width="10.453125" style="318" customWidth="1"/>
    <col min="2828" max="2828" width="13" style="318" customWidth="1"/>
    <col min="2829" max="3072" width="8.7265625" style="318"/>
    <col min="3073" max="3073" width="5.54296875" style="318" customWidth="1"/>
    <col min="3074" max="3074" width="77.1796875" style="318" customWidth="1"/>
    <col min="3075" max="3075" width="9.1796875" style="318" customWidth="1"/>
    <col min="3076" max="3076" width="9" style="318" customWidth="1"/>
    <col min="3077" max="3077" width="10.7265625" style="318" customWidth="1"/>
    <col min="3078" max="3078" width="15.453125" style="318" customWidth="1"/>
    <col min="3079" max="3079" width="13.81640625" style="318" customWidth="1"/>
    <col min="3080" max="3080" width="18.453125" style="318" customWidth="1"/>
    <col min="3081" max="3081" width="12.453125" style="318" bestFit="1" customWidth="1"/>
    <col min="3082" max="3082" width="12.81640625" style="318" bestFit="1" customWidth="1"/>
    <col min="3083" max="3083" width="10.453125" style="318" customWidth="1"/>
    <col min="3084" max="3084" width="13" style="318" customWidth="1"/>
    <col min="3085" max="3328" width="8.7265625" style="318"/>
    <col min="3329" max="3329" width="5.54296875" style="318" customWidth="1"/>
    <col min="3330" max="3330" width="77.1796875" style="318" customWidth="1"/>
    <col min="3331" max="3331" width="9.1796875" style="318" customWidth="1"/>
    <col min="3332" max="3332" width="9" style="318" customWidth="1"/>
    <col min="3333" max="3333" width="10.7265625" style="318" customWidth="1"/>
    <col min="3334" max="3334" width="15.453125" style="318" customWidth="1"/>
    <col min="3335" max="3335" width="13.81640625" style="318" customWidth="1"/>
    <col min="3336" max="3336" width="18.453125" style="318" customWidth="1"/>
    <col min="3337" max="3337" width="12.453125" style="318" bestFit="1" customWidth="1"/>
    <col min="3338" max="3338" width="12.81640625" style="318" bestFit="1" customWidth="1"/>
    <col min="3339" max="3339" width="10.453125" style="318" customWidth="1"/>
    <col min="3340" max="3340" width="13" style="318" customWidth="1"/>
    <col min="3341" max="3584" width="8.7265625" style="318"/>
    <col min="3585" max="3585" width="5.54296875" style="318" customWidth="1"/>
    <col min="3586" max="3586" width="77.1796875" style="318" customWidth="1"/>
    <col min="3587" max="3587" width="9.1796875" style="318" customWidth="1"/>
    <col min="3588" max="3588" width="9" style="318" customWidth="1"/>
    <col min="3589" max="3589" width="10.7265625" style="318" customWidth="1"/>
    <col min="3590" max="3590" width="15.453125" style="318" customWidth="1"/>
    <col min="3591" max="3591" width="13.81640625" style="318" customWidth="1"/>
    <col min="3592" max="3592" width="18.453125" style="318" customWidth="1"/>
    <col min="3593" max="3593" width="12.453125" style="318" bestFit="1" customWidth="1"/>
    <col min="3594" max="3594" width="12.81640625" style="318" bestFit="1" customWidth="1"/>
    <col min="3595" max="3595" width="10.453125" style="318" customWidth="1"/>
    <col min="3596" max="3596" width="13" style="318" customWidth="1"/>
    <col min="3597" max="3840" width="8.7265625" style="318"/>
    <col min="3841" max="3841" width="5.54296875" style="318" customWidth="1"/>
    <col min="3842" max="3842" width="77.1796875" style="318" customWidth="1"/>
    <col min="3843" max="3843" width="9.1796875" style="318" customWidth="1"/>
    <col min="3844" max="3844" width="9" style="318" customWidth="1"/>
    <col min="3845" max="3845" width="10.7265625" style="318" customWidth="1"/>
    <col min="3846" max="3846" width="15.453125" style="318" customWidth="1"/>
    <col min="3847" max="3847" width="13.81640625" style="318" customWidth="1"/>
    <col min="3848" max="3848" width="18.453125" style="318" customWidth="1"/>
    <col min="3849" max="3849" width="12.453125" style="318" bestFit="1" customWidth="1"/>
    <col min="3850" max="3850" width="12.81640625" style="318" bestFit="1" customWidth="1"/>
    <col min="3851" max="3851" width="10.453125" style="318" customWidth="1"/>
    <col min="3852" max="3852" width="13" style="318" customWidth="1"/>
    <col min="3853" max="4096" width="8.7265625" style="318"/>
    <col min="4097" max="4097" width="5.54296875" style="318" customWidth="1"/>
    <col min="4098" max="4098" width="77.1796875" style="318" customWidth="1"/>
    <col min="4099" max="4099" width="9.1796875" style="318" customWidth="1"/>
    <col min="4100" max="4100" width="9" style="318" customWidth="1"/>
    <col min="4101" max="4101" width="10.7265625" style="318" customWidth="1"/>
    <col min="4102" max="4102" width="15.453125" style="318" customWidth="1"/>
    <col min="4103" max="4103" width="13.81640625" style="318" customWidth="1"/>
    <col min="4104" max="4104" width="18.453125" style="318" customWidth="1"/>
    <col min="4105" max="4105" width="12.453125" style="318" bestFit="1" customWidth="1"/>
    <col min="4106" max="4106" width="12.81640625" style="318" bestFit="1" customWidth="1"/>
    <col min="4107" max="4107" width="10.453125" style="318" customWidth="1"/>
    <col min="4108" max="4108" width="13" style="318" customWidth="1"/>
    <col min="4109" max="4352" width="8.7265625" style="318"/>
    <col min="4353" max="4353" width="5.54296875" style="318" customWidth="1"/>
    <col min="4354" max="4354" width="77.1796875" style="318" customWidth="1"/>
    <col min="4355" max="4355" width="9.1796875" style="318" customWidth="1"/>
    <col min="4356" max="4356" width="9" style="318" customWidth="1"/>
    <col min="4357" max="4357" width="10.7265625" style="318" customWidth="1"/>
    <col min="4358" max="4358" width="15.453125" style="318" customWidth="1"/>
    <col min="4359" max="4359" width="13.81640625" style="318" customWidth="1"/>
    <col min="4360" max="4360" width="18.453125" style="318" customWidth="1"/>
    <col min="4361" max="4361" width="12.453125" style="318" bestFit="1" customWidth="1"/>
    <col min="4362" max="4362" width="12.81640625" style="318" bestFit="1" customWidth="1"/>
    <col min="4363" max="4363" width="10.453125" style="318" customWidth="1"/>
    <col min="4364" max="4364" width="13" style="318" customWidth="1"/>
    <col min="4365" max="4608" width="8.7265625" style="318"/>
    <col min="4609" max="4609" width="5.54296875" style="318" customWidth="1"/>
    <col min="4610" max="4610" width="77.1796875" style="318" customWidth="1"/>
    <col min="4611" max="4611" width="9.1796875" style="318" customWidth="1"/>
    <col min="4612" max="4612" width="9" style="318" customWidth="1"/>
    <col min="4613" max="4613" width="10.7265625" style="318" customWidth="1"/>
    <col min="4614" max="4614" width="15.453125" style="318" customWidth="1"/>
    <col min="4615" max="4615" width="13.81640625" style="318" customWidth="1"/>
    <col min="4616" max="4616" width="18.453125" style="318" customWidth="1"/>
    <col min="4617" max="4617" width="12.453125" style="318" bestFit="1" customWidth="1"/>
    <col min="4618" max="4618" width="12.81640625" style="318" bestFit="1" customWidth="1"/>
    <col min="4619" max="4619" width="10.453125" style="318" customWidth="1"/>
    <col min="4620" max="4620" width="13" style="318" customWidth="1"/>
    <col min="4621" max="4864" width="8.7265625" style="318"/>
    <col min="4865" max="4865" width="5.54296875" style="318" customWidth="1"/>
    <col min="4866" max="4866" width="77.1796875" style="318" customWidth="1"/>
    <col min="4867" max="4867" width="9.1796875" style="318" customWidth="1"/>
    <col min="4868" max="4868" width="9" style="318" customWidth="1"/>
    <col min="4869" max="4869" width="10.7265625" style="318" customWidth="1"/>
    <col min="4870" max="4870" width="15.453125" style="318" customWidth="1"/>
    <col min="4871" max="4871" width="13.81640625" style="318" customWidth="1"/>
    <col min="4872" max="4872" width="18.453125" style="318" customWidth="1"/>
    <col min="4873" max="4873" width="12.453125" style="318" bestFit="1" customWidth="1"/>
    <col min="4874" max="4874" width="12.81640625" style="318" bestFit="1" customWidth="1"/>
    <col min="4875" max="4875" width="10.453125" style="318" customWidth="1"/>
    <col min="4876" max="4876" width="13" style="318" customWidth="1"/>
    <col min="4877" max="5120" width="8.7265625" style="318"/>
    <col min="5121" max="5121" width="5.54296875" style="318" customWidth="1"/>
    <col min="5122" max="5122" width="77.1796875" style="318" customWidth="1"/>
    <col min="5123" max="5123" width="9.1796875" style="318" customWidth="1"/>
    <col min="5124" max="5124" width="9" style="318" customWidth="1"/>
    <col min="5125" max="5125" width="10.7265625" style="318" customWidth="1"/>
    <col min="5126" max="5126" width="15.453125" style="318" customWidth="1"/>
    <col min="5127" max="5127" width="13.81640625" style="318" customWidth="1"/>
    <col min="5128" max="5128" width="18.453125" style="318" customWidth="1"/>
    <col min="5129" max="5129" width="12.453125" style="318" bestFit="1" customWidth="1"/>
    <col min="5130" max="5130" width="12.81640625" style="318" bestFit="1" customWidth="1"/>
    <col min="5131" max="5131" width="10.453125" style="318" customWidth="1"/>
    <col min="5132" max="5132" width="13" style="318" customWidth="1"/>
    <col min="5133" max="5376" width="8.7265625" style="318"/>
    <col min="5377" max="5377" width="5.54296875" style="318" customWidth="1"/>
    <col min="5378" max="5378" width="77.1796875" style="318" customWidth="1"/>
    <col min="5379" max="5379" width="9.1796875" style="318" customWidth="1"/>
    <col min="5380" max="5380" width="9" style="318" customWidth="1"/>
    <col min="5381" max="5381" width="10.7265625" style="318" customWidth="1"/>
    <col min="5382" max="5382" width="15.453125" style="318" customWidth="1"/>
    <col min="5383" max="5383" width="13.81640625" style="318" customWidth="1"/>
    <col min="5384" max="5384" width="18.453125" style="318" customWidth="1"/>
    <col min="5385" max="5385" width="12.453125" style="318" bestFit="1" customWidth="1"/>
    <col min="5386" max="5386" width="12.81640625" style="318" bestFit="1" customWidth="1"/>
    <col min="5387" max="5387" width="10.453125" style="318" customWidth="1"/>
    <col min="5388" max="5388" width="13" style="318" customWidth="1"/>
    <col min="5389" max="5632" width="8.7265625" style="318"/>
    <col min="5633" max="5633" width="5.54296875" style="318" customWidth="1"/>
    <col min="5634" max="5634" width="77.1796875" style="318" customWidth="1"/>
    <col min="5635" max="5635" width="9.1796875" style="318" customWidth="1"/>
    <col min="5636" max="5636" width="9" style="318" customWidth="1"/>
    <col min="5637" max="5637" width="10.7265625" style="318" customWidth="1"/>
    <col min="5638" max="5638" width="15.453125" style="318" customWidth="1"/>
    <col min="5639" max="5639" width="13.81640625" style="318" customWidth="1"/>
    <col min="5640" max="5640" width="18.453125" style="318" customWidth="1"/>
    <col min="5641" max="5641" width="12.453125" style="318" bestFit="1" customWidth="1"/>
    <col min="5642" max="5642" width="12.81640625" style="318" bestFit="1" customWidth="1"/>
    <col min="5643" max="5643" width="10.453125" style="318" customWidth="1"/>
    <col min="5644" max="5644" width="13" style="318" customWidth="1"/>
    <col min="5645" max="5888" width="8.7265625" style="318"/>
    <col min="5889" max="5889" width="5.54296875" style="318" customWidth="1"/>
    <col min="5890" max="5890" width="77.1796875" style="318" customWidth="1"/>
    <col min="5891" max="5891" width="9.1796875" style="318" customWidth="1"/>
    <col min="5892" max="5892" width="9" style="318" customWidth="1"/>
    <col min="5893" max="5893" width="10.7265625" style="318" customWidth="1"/>
    <col min="5894" max="5894" width="15.453125" style="318" customWidth="1"/>
    <col min="5895" max="5895" width="13.81640625" style="318" customWidth="1"/>
    <col min="5896" max="5896" width="18.453125" style="318" customWidth="1"/>
    <col min="5897" max="5897" width="12.453125" style="318" bestFit="1" customWidth="1"/>
    <col min="5898" max="5898" width="12.81640625" style="318" bestFit="1" customWidth="1"/>
    <col min="5899" max="5899" width="10.453125" style="318" customWidth="1"/>
    <col min="5900" max="5900" width="13" style="318" customWidth="1"/>
    <col min="5901" max="6144" width="8.7265625" style="318"/>
    <col min="6145" max="6145" width="5.54296875" style="318" customWidth="1"/>
    <col min="6146" max="6146" width="77.1796875" style="318" customWidth="1"/>
    <col min="6147" max="6147" width="9.1796875" style="318" customWidth="1"/>
    <col min="6148" max="6148" width="9" style="318" customWidth="1"/>
    <col min="6149" max="6149" width="10.7265625" style="318" customWidth="1"/>
    <col min="6150" max="6150" width="15.453125" style="318" customWidth="1"/>
    <col min="6151" max="6151" width="13.81640625" style="318" customWidth="1"/>
    <col min="6152" max="6152" width="18.453125" style="318" customWidth="1"/>
    <col min="6153" max="6153" width="12.453125" style="318" bestFit="1" customWidth="1"/>
    <col min="6154" max="6154" width="12.81640625" style="318" bestFit="1" customWidth="1"/>
    <col min="6155" max="6155" width="10.453125" style="318" customWidth="1"/>
    <col min="6156" max="6156" width="13" style="318" customWidth="1"/>
    <col min="6157" max="6400" width="8.7265625" style="318"/>
    <col min="6401" max="6401" width="5.54296875" style="318" customWidth="1"/>
    <col min="6402" max="6402" width="77.1796875" style="318" customWidth="1"/>
    <col min="6403" max="6403" width="9.1796875" style="318" customWidth="1"/>
    <col min="6404" max="6404" width="9" style="318" customWidth="1"/>
    <col min="6405" max="6405" width="10.7265625" style="318" customWidth="1"/>
    <col min="6406" max="6406" width="15.453125" style="318" customWidth="1"/>
    <col min="6407" max="6407" width="13.81640625" style="318" customWidth="1"/>
    <col min="6408" max="6408" width="18.453125" style="318" customWidth="1"/>
    <col min="6409" max="6409" width="12.453125" style="318" bestFit="1" customWidth="1"/>
    <col min="6410" max="6410" width="12.81640625" style="318" bestFit="1" customWidth="1"/>
    <col min="6411" max="6411" width="10.453125" style="318" customWidth="1"/>
    <col min="6412" max="6412" width="13" style="318" customWidth="1"/>
    <col min="6413" max="6656" width="8.7265625" style="318"/>
    <col min="6657" max="6657" width="5.54296875" style="318" customWidth="1"/>
    <col min="6658" max="6658" width="77.1796875" style="318" customWidth="1"/>
    <col min="6659" max="6659" width="9.1796875" style="318" customWidth="1"/>
    <col min="6660" max="6660" width="9" style="318" customWidth="1"/>
    <col min="6661" max="6661" width="10.7265625" style="318" customWidth="1"/>
    <col min="6662" max="6662" width="15.453125" style="318" customWidth="1"/>
    <col min="6663" max="6663" width="13.81640625" style="318" customWidth="1"/>
    <col min="6664" max="6664" width="18.453125" style="318" customWidth="1"/>
    <col min="6665" max="6665" width="12.453125" style="318" bestFit="1" customWidth="1"/>
    <col min="6666" max="6666" width="12.81640625" style="318" bestFit="1" customWidth="1"/>
    <col min="6667" max="6667" width="10.453125" style="318" customWidth="1"/>
    <col min="6668" max="6668" width="13" style="318" customWidth="1"/>
    <col min="6669" max="6912" width="8.7265625" style="318"/>
    <col min="6913" max="6913" width="5.54296875" style="318" customWidth="1"/>
    <col min="6914" max="6914" width="77.1796875" style="318" customWidth="1"/>
    <col min="6915" max="6915" width="9.1796875" style="318" customWidth="1"/>
    <col min="6916" max="6916" width="9" style="318" customWidth="1"/>
    <col min="6917" max="6917" width="10.7265625" style="318" customWidth="1"/>
    <col min="6918" max="6918" width="15.453125" style="318" customWidth="1"/>
    <col min="6919" max="6919" width="13.81640625" style="318" customWidth="1"/>
    <col min="6920" max="6920" width="18.453125" style="318" customWidth="1"/>
    <col min="6921" max="6921" width="12.453125" style="318" bestFit="1" customWidth="1"/>
    <col min="6922" max="6922" width="12.81640625" style="318" bestFit="1" customWidth="1"/>
    <col min="6923" max="6923" width="10.453125" style="318" customWidth="1"/>
    <col min="6924" max="6924" width="13" style="318" customWidth="1"/>
    <col min="6925" max="7168" width="8.7265625" style="318"/>
    <col min="7169" max="7169" width="5.54296875" style="318" customWidth="1"/>
    <col min="7170" max="7170" width="77.1796875" style="318" customWidth="1"/>
    <col min="7171" max="7171" width="9.1796875" style="318" customWidth="1"/>
    <col min="7172" max="7172" width="9" style="318" customWidth="1"/>
    <col min="7173" max="7173" width="10.7265625" style="318" customWidth="1"/>
    <col min="7174" max="7174" width="15.453125" style="318" customWidth="1"/>
    <col min="7175" max="7175" width="13.81640625" style="318" customWidth="1"/>
    <col min="7176" max="7176" width="18.453125" style="318" customWidth="1"/>
    <col min="7177" max="7177" width="12.453125" style="318" bestFit="1" customWidth="1"/>
    <col min="7178" max="7178" width="12.81640625" style="318" bestFit="1" customWidth="1"/>
    <col min="7179" max="7179" width="10.453125" style="318" customWidth="1"/>
    <col min="7180" max="7180" width="13" style="318" customWidth="1"/>
    <col min="7181" max="7424" width="8.7265625" style="318"/>
    <col min="7425" max="7425" width="5.54296875" style="318" customWidth="1"/>
    <col min="7426" max="7426" width="77.1796875" style="318" customWidth="1"/>
    <col min="7427" max="7427" width="9.1796875" style="318" customWidth="1"/>
    <col min="7428" max="7428" width="9" style="318" customWidth="1"/>
    <col min="7429" max="7429" width="10.7265625" style="318" customWidth="1"/>
    <col min="7430" max="7430" width="15.453125" style="318" customWidth="1"/>
    <col min="7431" max="7431" width="13.81640625" style="318" customWidth="1"/>
    <col min="7432" max="7432" width="18.453125" style="318" customWidth="1"/>
    <col min="7433" max="7433" width="12.453125" style="318" bestFit="1" customWidth="1"/>
    <col min="7434" max="7434" width="12.81640625" style="318" bestFit="1" customWidth="1"/>
    <col min="7435" max="7435" width="10.453125" style="318" customWidth="1"/>
    <col min="7436" max="7436" width="13" style="318" customWidth="1"/>
    <col min="7437" max="7680" width="8.7265625" style="318"/>
    <col min="7681" max="7681" width="5.54296875" style="318" customWidth="1"/>
    <col min="7682" max="7682" width="77.1796875" style="318" customWidth="1"/>
    <col min="7683" max="7683" width="9.1796875" style="318" customWidth="1"/>
    <col min="7684" max="7684" width="9" style="318" customWidth="1"/>
    <col min="7685" max="7685" width="10.7265625" style="318" customWidth="1"/>
    <col min="7686" max="7686" width="15.453125" style="318" customWidth="1"/>
    <col min="7687" max="7687" width="13.81640625" style="318" customWidth="1"/>
    <col min="7688" max="7688" width="18.453125" style="318" customWidth="1"/>
    <col min="7689" max="7689" width="12.453125" style="318" bestFit="1" customWidth="1"/>
    <col min="7690" max="7690" width="12.81640625" style="318" bestFit="1" customWidth="1"/>
    <col min="7691" max="7691" width="10.453125" style="318" customWidth="1"/>
    <col min="7692" max="7692" width="13" style="318" customWidth="1"/>
    <col min="7693" max="7936" width="8.7265625" style="318"/>
    <col min="7937" max="7937" width="5.54296875" style="318" customWidth="1"/>
    <col min="7938" max="7938" width="77.1796875" style="318" customWidth="1"/>
    <col min="7939" max="7939" width="9.1796875" style="318" customWidth="1"/>
    <col min="7940" max="7940" width="9" style="318" customWidth="1"/>
    <col min="7941" max="7941" width="10.7265625" style="318" customWidth="1"/>
    <col min="7942" max="7942" width="15.453125" style="318" customWidth="1"/>
    <col min="7943" max="7943" width="13.81640625" style="318" customWidth="1"/>
    <col min="7944" max="7944" width="18.453125" style="318" customWidth="1"/>
    <col min="7945" max="7945" width="12.453125" style="318" bestFit="1" customWidth="1"/>
    <col min="7946" max="7946" width="12.81640625" style="318" bestFit="1" customWidth="1"/>
    <col min="7947" max="7947" width="10.453125" style="318" customWidth="1"/>
    <col min="7948" max="7948" width="13" style="318" customWidth="1"/>
    <col min="7949" max="8192" width="8.7265625" style="318"/>
    <col min="8193" max="8193" width="5.54296875" style="318" customWidth="1"/>
    <col min="8194" max="8194" width="77.1796875" style="318" customWidth="1"/>
    <col min="8195" max="8195" width="9.1796875" style="318" customWidth="1"/>
    <col min="8196" max="8196" width="9" style="318" customWidth="1"/>
    <col min="8197" max="8197" width="10.7265625" style="318" customWidth="1"/>
    <col min="8198" max="8198" width="15.453125" style="318" customWidth="1"/>
    <col min="8199" max="8199" width="13.81640625" style="318" customWidth="1"/>
    <col min="8200" max="8200" width="18.453125" style="318" customWidth="1"/>
    <col min="8201" max="8201" width="12.453125" style="318" bestFit="1" customWidth="1"/>
    <col min="8202" max="8202" width="12.81640625" style="318" bestFit="1" customWidth="1"/>
    <col min="8203" max="8203" width="10.453125" style="318" customWidth="1"/>
    <col min="8204" max="8204" width="13" style="318" customWidth="1"/>
    <col min="8205" max="8448" width="8.7265625" style="318"/>
    <col min="8449" max="8449" width="5.54296875" style="318" customWidth="1"/>
    <col min="8450" max="8450" width="77.1796875" style="318" customWidth="1"/>
    <col min="8451" max="8451" width="9.1796875" style="318" customWidth="1"/>
    <col min="8452" max="8452" width="9" style="318" customWidth="1"/>
    <col min="8453" max="8453" width="10.7265625" style="318" customWidth="1"/>
    <col min="8454" max="8454" width="15.453125" style="318" customWidth="1"/>
    <col min="8455" max="8455" width="13.81640625" style="318" customWidth="1"/>
    <col min="8456" max="8456" width="18.453125" style="318" customWidth="1"/>
    <col min="8457" max="8457" width="12.453125" style="318" bestFit="1" customWidth="1"/>
    <col min="8458" max="8458" width="12.81640625" style="318" bestFit="1" customWidth="1"/>
    <col min="8459" max="8459" width="10.453125" style="318" customWidth="1"/>
    <col min="8460" max="8460" width="13" style="318" customWidth="1"/>
    <col min="8461" max="8704" width="8.7265625" style="318"/>
    <col min="8705" max="8705" width="5.54296875" style="318" customWidth="1"/>
    <col min="8706" max="8706" width="77.1796875" style="318" customWidth="1"/>
    <col min="8707" max="8707" width="9.1796875" style="318" customWidth="1"/>
    <col min="8708" max="8708" width="9" style="318" customWidth="1"/>
    <col min="8709" max="8709" width="10.7265625" style="318" customWidth="1"/>
    <col min="8710" max="8710" width="15.453125" style="318" customWidth="1"/>
    <col min="8711" max="8711" width="13.81640625" style="318" customWidth="1"/>
    <col min="8712" max="8712" width="18.453125" style="318" customWidth="1"/>
    <col min="8713" max="8713" width="12.453125" style="318" bestFit="1" customWidth="1"/>
    <col min="8714" max="8714" width="12.81640625" style="318" bestFit="1" customWidth="1"/>
    <col min="8715" max="8715" width="10.453125" style="318" customWidth="1"/>
    <col min="8716" max="8716" width="13" style="318" customWidth="1"/>
    <col min="8717" max="8960" width="8.7265625" style="318"/>
    <col min="8961" max="8961" width="5.54296875" style="318" customWidth="1"/>
    <col min="8962" max="8962" width="77.1796875" style="318" customWidth="1"/>
    <col min="8963" max="8963" width="9.1796875" style="318" customWidth="1"/>
    <col min="8964" max="8964" width="9" style="318" customWidth="1"/>
    <col min="8965" max="8965" width="10.7265625" style="318" customWidth="1"/>
    <col min="8966" max="8966" width="15.453125" style="318" customWidth="1"/>
    <col min="8967" max="8967" width="13.81640625" style="318" customWidth="1"/>
    <col min="8968" max="8968" width="18.453125" style="318" customWidth="1"/>
    <col min="8969" max="8969" width="12.453125" style="318" bestFit="1" customWidth="1"/>
    <col min="8970" max="8970" width="12.81640625" style="318" bestFit="1" customWidth="1"/>
    <col min="8971" max="8971" width="10.453125" style="318" customWidth="1"/>
    <col min="8972" max="8972" width="13" style="318" customWidth="1"/>
    <col min="8973" max="9216" width="8.7265625" style="318"/>
    <col min="9217" max="9217" width="5.54296875" style="318" customWidth="1"/>
    <col min="9218" max="9218" width="77.1796875" style="318" customWidth="1"/>
    <col min="9219" max="9219" width="9.1796875" style="318" customWidth="1"/>
    <col min="9220" max="9220" width="9" style="318" customWidth="1"/>
    <col min="9221" max="9221" width="10.7265625" style="318" customWidth="1"/>
    <col min="9222" max="9222" width="15.453125" style="318" customWidth="1"/>
    <col min="9223" max="9223" width="13.81640625" style="318" customWidth="1"/>
    <col min="9224" max="9224" width="18.453125" style="318" customWidth="1"/>
    <col min="9225" max="9225" width="12.453125" style="318" bestFit="1" customWidth="1"/>
    <col min="9226" max="9226" width="12.81640625" style="318" bestFit="1" customWidth="1"/>
    <col min="9227" max="9227" width="10.453125" style="318" customWidth="1"/>
    <col min="9228" max="9228" width="13" style="318" customWidth="1"/>
    <col min="9229" max="9472" width="8.7265625" style="318"/>
    <col min="9473" max="9473" width="5.54296875" style="318" customWidth="1"/>
    <col min="9474" max="9474" width="77.1796875" style="318" customWidth="1"/>
    <col min="9475" max="9475" width="9.1796875" style="318" customWidth="1"/>
    <col min="9476" max="9476" width="9" style="318" customWidth="1"/>
    <col min="9477" max="9477" width="10.7265625" style="318" customWidth="1"/>
    <col min="9478" max="9478" width="15.453125" style="318" customWidth="1"/>
    <col min="9479" max="9479" width="13.81640625" style="318" customWidth="1"/>
    <col min="9480" max="9480" width="18.453125" style="318" customWidth="1"/>
    <col min="9481" max="9481" width="12.453125" style="318" bestFit="1" customWidth="1"/>
    <col min="9482" max="9482" width="12.81640625" style="318" bestFit="1" customWidth="1"/>
    <col min="9483" max="9483" width="10.453125" style="318" customWidth="1"/>
    <col min="9484" max="9484" width="13" style="318" customWidth="1"/>
    <col min="9485" max="9728" width="8.7265625" style="318"/>
    <col min="9729" max="9729" width="5.54296875" style="318" customWidth="1"/>
    <col min="9730" max="9730" width="77.1796875" style="318" customWidth="1"/>
    <col min="9731" max="9731" width="9.1796875" style="318" customWidth="1"/>
    <col min="9732" max="9732" width="9" style="318" customWidth="1"/>
    <col min="9733" max="9733" width="10.7265625" style="318" customWidth="1"/>
    <col min="9734" max="9734" width="15.453125" style="318" customWidth="1"/>
    <col min="9735" max="9735" width="13.81640625" style="318" customWidth="1"/>
    <col min="9736" max="9736" width="18.453125" style="318" customWidth="1"/>
    <col min="9737" max="9737" width="12.453125" style="318" bestFit="1" customWidth="1"/>
    <col min="9738" max="9738" width="12.81640625" style="318" bestFit="1" customWidth="1"/>
    <col min="9739" max="9739" width="10.453125" style="318" customWidth="1"/>
    <col min="9740" max="9740" width="13" style="318" customWidth="1"/>
    <col min="9741" max="9984" width="8.7265625" style="318"/>
    <col min="9985" max="9985" width="5.54296875" style="318" customWidth="1"/>
    <col min="9986" max="9986" width="77.1796875" style="318" customWidth="1"/>
    <col min="9987" max="9987" width="9.1796875" style="318" customWidth="1"/>
    <col min="9988" max="9988" width="9" style="318" customWidth="1"/>
    <col min="9989" max="9989" width="10.7265625" style="318" customWidth="1"/>
    <col min="9990" max="9990" width="15.453125" style="318" customWidth="1"/>
    <col min="9991" max="9991" width="13.81640625" style="318" customWidth="1"/>
    <col min="9992" max="9992" width="18.453125" style="318" customWidth="1"/>
    <col min="9993" max="9993" width="12.453125" style="318" bestFit="1" customWidth="1"/>
    <col min="9994" max="9994" width="12.81640625" style="318" bestFit="1" customWidth="1"/>
    <col min="9995" max="9995" width="10.453125" style="318" customWidth="1"/>
    <col min="9996" max="9996" width="13" style="318" customWidth="1"/>
    <col min="9997" max="10240" width="8.7265625" style="318"/>
    <col min="10241" max="10241" width="5.54296875" style="318" customWidth="1"/>
    <col min="10242" max="10242" width="77.1796875" style="318" customWidth="1"/>
    <col min="10243" max="10243" width="9.1796875" style="318" customWidth="1"/>
    <col min="10244" max="10244" width="9" style="318" customWidth="1"/>
    <col min="10245" max="10245" width="10.7265625" style="318" customWidth="1"/>
    <col min="10246" max="10246" width="15.453125" style="318" customWidth="1"/>
    <col min="10247" max="10247" width="13.81640625" style="318" customWidth="1"/>
    <col min="10248" max="10248" width="18.453125" style="318" customWidth="1"/>
    <col min="10249" max="10249" width="12.453125" style="318" bestFit="1" customWidth="1"/>
    <col min="10250" max="10250" width="12.81640625" style="318" bestFit="1" customWidth="1"/>
    <col min="10251" max="10251" width="10.453125" style="318" customWidth="1"/>
    <col min="10252" max="10252" width="13" style="318" customWidth="1"/>
    <col min="10253" max="10496" width="8.7265625" style="318"/>
    <col min="10497" max="10497" width="5.54296875" style="318" customWidth="1"/>
    <col min="10498" max="10498" width="77.1796875" style="318" customWidth="1"/>
    <col min="10499" max="10499" width="9.1796875" style="318" customWidth="1"/>
    <col min="10500" max="10500" width="9" style="318" customWidth="1"/>
    <col min="10501" max="10501" width="10.7265625" style="318" customWidth="1"/>
    <col min="10502" max="10502" width="15.453125" style="318" customWidth="1"/>
    <col min="10503" max="10503" width="13.81640625" style="318" customWidth="1"/>
    <col min="10504" max="10504" width="18.453125" style="318" customWidth="1"/>
    <col min="10505" max="10505" width="12.453125" style="318" bestFit="1" customWidth="1"/>
    <col min="10506" max="10506" width="12.81640625" style="318" bestFit="1" customWidth="1"/>
    <col min="10507" max="10507" width="10.453125" style="318" customWidth="1"/>
    <col min="10508" max="10508" width="13" style="318" customWidth="1"/>
    <col min="10509" max="10752" width="8.7265625" style="318"/>
    <col min="10753" max="10753" width="5.54296875" style="318" customWidth="1"/>
    <col min="10754" max="10754" width="77.1796875" style="318" customWidth="1"/>
    <col min="10755" max="10755" width="9.1796875" style="318" customWidth="1"/>
    <col min="10756" max="10756" width="9" style="318" customWidth="1"/>
    <col min="10757" max="10757" width="10.7265625" style="318" customWidth="1"/>
    <col min="10758" max="10758" width="15.453125" style="318" customWidth="1"/>
    <col min="10759" max="10759" width="13.81640625" style="318" customWidth="1"/>
    <col min="10760" max="10760" width="18.453125" style="318" customWidth="1"/>
    <col min="10761" max="10761" width="12.453125" style="318" bestFit="1" customWidth="1"/>
    <col min="10762" max="10762" width="12.81640625" style="318" bestFit="1" customWidth="1"/>
    <col min="10763" max="10763" width="10.453125" style="318" customWidth="1"/>
    <col min="10764" max="10764" width="13" style="318" customWidth="1"/>
    <col min="10765" max="11008" width="8.7265625" style="318"/>
    <col min="11009" max="11009" width="5.54296875" style="318" customWidth="1"/>
    <col min="11010" max="11010" width="77.1796875" style="318" customWidth="1"/>
    <col min="11011" max="11011" width="9.1796875" style="318" customWidth="1"/>
    <col min="11012" max="11012" width="9" style="318" customWidth="1"/>
    <col min="11013" max="11013" width="10.7265625" style="318" customWidth="1"/>
    <col min="11014" max="11014" width="15.453125" style="318" customWidth="1"/>
    <col min="11015" max="11015" width="13.81640625" style="318" customWidth="1"/>
    <col min="11016" max="11016" width="18.453125" style="318" customWidth="1"/>
    <col min="11017" max="11017" width="12.453125" style="318" bestFit="1" customWidth="1"/>
    <col min="11018" max="11018" width="12.81640625" style="318" bestFit="1" customWidth="1"/>
    <col min="11019" max="11019" width="10.453125" style="318" customWidth="1"/>
    <col min="11020" max="11020" width="13" style="318" customWidth="1"/>
    <col min="11021" max="11264" width="8.7265625" style="318"/>
    <col min="11265" max="11265" width="5.54296875" style="318" customWidth="1"/>
    <col min="11266" max="11266" width="77.1796875" style="318" customWidth="1"/>
    <col min="11267" max="11267" width="9.1796875" style="318" customWidth="1"/>
    <col min="11268" max="11268" width="9" style="318" customWidth="1"/>
    <col min="11269" max="11269" width="10.7265625" style="318" customWidth="1"/>
    <col min="11270" max="11270" width="15.453125" style="318" customWidth="1"/>
    <col min="11271" max="11271" width="13.81640625" style="318" customWidth="1"/>
    <col min="11272" max="11272" width="18.453125" style="318" customWidth="1"/>
    <col min="11273" max="11273" width="12.453125" style="318" bestFit="1" customWidth="1"/>
    <col min="11274" max="11274" width="12.81640625" style="318" bestFit="1" customWidth="1"/>
    <col min="11275" max="11275" width="10.453125" style="318" customWidth="1"/>
    <col min="11276" max="11276" width="13" style="318" customWidth="1"/>
    <col min="11277" max="11520" width="8.7265625" style="318"/>
    <col min="11521" max="11521" width="5.54296875" style="318" customWidth="1"/>
    <col min="11522" max="11522" width="77.1796875" style="318" customWidth="1"/>
    <col min="11523" max="11523" width="9.1796875" style="318" customWidth="1"/>
    <col min="11524" max="11524" width="9" style="318" customWidth="1"/>
    <col min="11525" max="11525" width="10.7265625" style="318" customWidth="1"/>
    <col min="11526" max="11526" width="15.453125" style="318" customWidth="1"/>
    <col min="11527" max="11527" width="13.81640625" style="318" customWidth="1"/>
    <col min="11528" max="11528" width="18.453125" style="318" customWidth="1"/>
    <col min="11529" max="11529" width="12.453125" style="318" bestFit="1" customWidth="1"/>
    <col min="11530" max="11530" width="12.81640625" style="318" bestFit="1" customWidth="1"/>
    <col min="11531" max="11531" width="10.453125" style="318" customWidth="1"/>
    <col min="11532" max="11532" width="13" style="318" customWidth="1"/>
    <col min="11533" max="11776" width="8.7265625" style="318"/>
    <col min="11777" max="11777" width="5.54296875" style="318" customWidth="1"/>
    <col min="11778" max="11778" width="77.1796875" style="318" customWidth="1"/>
    <col min="11779" max="11779" width="9.1796875" style="318" customWidth="1"/>
    <col min="11780" max="11780" width="9" style="318" customWidth="1"/>
    <col min="11781" max="11781" width="10.7265625" style="318" customWidth="1"/>
    <col min="11782" max="11782" width="15.453125" style="318" customWidth="1"/>
    <col min="11783" max="11783" width="13.81640625" style="318" customWidth="1"/>
    <col min="11784" max="11784" width="18.453125" style="318" customWidth="1"/>
    <col min="11785" max="11785" width="12.453125" style="318" bestFit="1" customWidth="1"/>
    <col min="11786" max="11786" width="12.81640625" style="318" bestFit="1" customWidth="1"/>
    <col min="11787" max="11787" width="10.453125" style="318" customWidth="1"/>
    <col min="11788" max="11788" width="13" style="318" customWidth="1"/>
    <col min="11789" max="12032" width="8.7265625" style="318"/>
    <col min="12033" max="12033" width="5.54296875" style="318" customWidth="1"/>
    <col min="12034" max="12034" width="77.1796875" style="318" customWidth="1"/>
    <col min="12035" max="12035" width="9.1796875" style="318" customWidth="1"/>
    <col min="12036" max="12036" width="9" style="318" customWidth="1"/>
    <col min="12037" max="12037" width="10.7265625" style="318" customWidth="1"/>
    <col min="12038" max="12038" width="15.453125" style="318" customWidth="1"/>
    <col min="12039" max="12039" width="13.81640625" style="318" customWidth="1"/>
    <col min="12040" max="12040" width="18.453125" style="318" customWidth="1"/>
    <col min="12041" max="12041" width="12.453125" style="318" bestFit="1" customWidth="1"/>
    <col min="12042" max="12042" width="12.81640625" style="318" bestFit="1" customWidth="1"/>
    <col min="12043" max="12043" width="10.453125" style="318" customWidth="1"/>
    <col min="12044" max="12044" width="13" style="318" customWidth="1"/>
    <col min="12045" max="12288" width="8.7265625" style="318"/>
    <col min="12289" max="12289" width="5.54296875" style="318" customWidth="1"/>
    <col min="12290" max="12290" width="77.1796875" style="318" customWidth="1"/>
    <col min="12291" max="12291" width="9.1796875" style="318" customWidth="1"/>
    <col min="12292" max="12292" width="9" style="318" customWidth="1"/>
    <col min="12293" max="12293" width="10.7265625" style="318" customWidth="1"/>
    <col min="12294" max="12294" width="15.453125" style="318" customWidth="1"/>
    <col min="12295" max="12295" width="13.81640625" style="318" customWidth="1"/>
    <col min="12296" max="12296" width="18.453125" style="318" customWidth="1"/>
    <col min="12297" max="12297" width="12.453125" style="318" bestFit="1" customWidth="1"/>
    <col min="12298" max="12298" width="12.81640625" style="318" bestFit="1" customWidth="1"/>
    <col min="12299" max="12299" width="10.453125" style="318" customWidth="1"/>
    <col min="12300" max="12300" width="13" style="318" customWidth="1"/>
    <col min="12301" max="12544" width="8.7265625" style="318"/>
    <col min="12545" max="12545" width="5.54296875" style="318" customWidth="1"/>
    <col min="12546" max="12546" width="77.1796875" style="318" customWidth="1"/>
    <col min="12547" max="12547" width="9.1796875" style="318" customWidth="1"/>
    <col min="12548" max="12548" width="9" style="318" customWidth="1"/>
    <col min="12549" max="12549" width="10.7265625" style="318" customWidth="1"/>
    <col min="12550" max="12550" width="15.453125" style="318" customWidth="1"/>
    <col min="12551" max="12551" width="13.81640625" style="318" customWidth="1"/>
    <col min="12552" max="12552" width="18.453125" style="318" customWidth="1"/>
    <col min="12553" max="12553" width="12.453125" style="318" bestFit="1" customWidth="1"/>
    <col min="12554" max="12554" width="12.81640625" style="318" bestFit="1" customWidth="1"/>
    <col min="12555" max="12555" width="10.453125" style="318" customWidth="1"/>
    <col min="12556" max="12556" width="13" style="318" customWidth="1"/>
    <col min="12557" max="12800" width="8.7265625" style="318"/>
    <col min="12801" max="12801" width="5.54296875" style="318" customWidth="1"/>
    <col min="12802" max="12802" width="77.1796875" style="318" customWidth="1"/>
    <col min="12803" max="12803" width="9.1796875" style="318" customWidth="1"/>
    <col min="12804" max="12804" width="9" style="318" customWidth="1"/>
    <col min="12805" max="12805" width="10.7265625" style="318" customWidth="1"/>
    <col min="12806" max="12806" width="15.453125" style="318" customWidth="1"/>
    <col min="12807" max="12807" width="13.81640625" style="318" customWidth="1"/>
    <col min="12808" max="12808" width="18.453125" style="318" customWidth="1"/>
    <col min="12809" max="12809" width="12.453125" style="318" bestFit="1" customWidth="1"/>
    <col min="12810" max="12810" width="12.81640625" style="318" bestFit="1" customWidth="1"/>
    <col min="12811" max="12811" width="10.453125" style="318" customWidth="1"/>
    <col min="12812" max="12812" width="13" style="318" customWidth="1"/>
    <col min="12813" max="13056" width="8.7265625" style="318"/>
    <col min="13057" max="13057" width="5.54296875" style="318" customWidth="1"/>
    <col min="13058" max="13058" width="77.1796875" style="318" customWidth="1"/>
    <col min="13059" max="13059" width="9.1796875" style="318" customWidth="1"/>
    <col min="13060" max="13060" width="9" style="318" customWidth="1"/>
    <col min="13061" max="13061" width="10.7265625" style="318" customWidth="1"/>
    <col min="13062" max="13062" width="15.453125" style="318" customWidth="1"/>
    <col min="13063" max="13063" width="13.81640625" style="318" customWidth="1"/>
    <col min="13064" max="13064" width="18.453125" style="318" customWidth="1"/>
    <col min="13065" max="13065" width="12.453125" style="318" bestFit="1" customWidth="1"/>
    <col min="13066" max="13066" width="12.81640625" style="318" bestFit="1" customWidth="1"/>
    <col min="13067" max="13067" width="10.453125" style="318" customWidth="1"/>
    <col min="13068" max="13068" width="13" style="318" customWidth="1"/>
    <col min="13069" max="13312" width="8.7265625" style="318"/>
    <col min="13313" max="13313" width="5.54296875" style="318" customWidth="1"/>
    <col min="13314" max="13314" width="77.1796875" style="318" customWidth="1"/>
    <col min="13315" max="13315" width="9.1796875" style="318" customWidth="1"/>
    <col min="13316" max="13316" width="9" style="318" customWidth="1"/>
    <col min="13317" max="13317" width="10.7265625" style="318" customWidth="1"/>
    <col min="13318" max="13318" width="15.453125" style="318" customWidth="1"/>
    <col min="13319" max="13319" width="13.81640625" style="318" customWidth="1"/>
    <col min="13320" max="13320" width="18.453125" style="318" customWidth="1"/>
    <col min="13321" max="13321" width="12.453125" style="318" bestFit="1" customWidth="1"/>
    <col min="13322" max="13322" width="12.81640625" style="318" bestFit="1" customWidth="1"/>
    <col min="13323" max="13323" width="10.453125" style="318" customWidth="1"/>
    <col min="13324" max="13324" width="13" style="318" customWidth="1"/>
    <col min="13325" max="13568" width="8.7265625" style="318"/>
    <col min="13569" max="13569" width="5.54296875" style="318" customWidth="1"/>
    <col min="13570" max="13570" width="77.1796875" style="318" customWidth="1"/>
    <col min="13571" max="13571" width="9.1796875" style="318" customWidth="1"/>
    <col min="13572" max="13572" width="9" style="318" customWidth="1"/>
    <col min="13573" max="13573" width="10.7265625" style="318" customWidth="1"/>
    <col min="13574" max="13574" width="15.453125" style="318" customWidth="1"/>
    <col min="13575" max="13575" width="13.81640625" style="318" customWidth="1"/>
    <col min="13576" max="13576" width="18.453125" style="318" customWidth="1"/>
    <col min="13577" max="13577" width="12.453125" style="318" bestFit="1" customWidth="1"/>
    <col min="13578" max="13578" width="12.81640625" style="318" bestFit="1" customWidth="1"/>
    <col min="13579" max="13579" width="10.453125" style="318" customWidth="1"/>
    <col min="13580" max="13580" width="13" style="318" customWidth="1"/>
    <col min="13581" max="13824" width="8.7265625" style="318"/>
    <col min="13825" max="13825" width="5.54296875" style="318" customWidth="1"/>
    <col min="13826" max="13826" width="77.1796875" style="318" customWidth="1"/>
    <col min="13827" max="13827" width="9.1796875" style="318" customWidth="1"/>
    <col min="13828" max="13828" width="9" style="318" customWidth="1"/>
    <col min="13829" max="13829" width="10.7265625" style="318" customWidth="1"/>
    <col min="13830" max="13830" width="15.453125" style="318" customWidth="1"/>
    <col min="13831" max="13831" width="13.81640625" style="318" customWidth="1"/>
    <col min="13832" max="13832" width="18.453125" style="318" customWidth="1"/>
    <col min="13833" max="13833" width="12.453125" style="318" bestFit="1" customWidth="1"/>
    <col min="13834" max="13834" width="12.81640625" style="318" bestFit="1" customWidth="1"/>
    <col min="13835" max="13835" width="10.453125" style="318" customWidth="1"/>
    <col min="13836" max="13836" width="13" style="318" customWidth="1"/>
    <col min="13837" max="14080" width="8.7265625" style="318"/>
    <col min="14081" max="14081" width="5.54296875" style="318" customWidth="1"/>
    <col min="14082" max="14082" width="77.1796875" style="318" customWidth="1"/>
    <col min="14083" max="14083" width="9.1796875" style="318" customWidth="1"/>
    <col min="14084" max="14084" width="9" style="318" customWidth="1"/>
    <col min="14085" max="14085" width="10.7265625" style="318" customWidth="1"/>
    <col min="14086" max="14086" width="15.453125" style="318" customWidth="1"/>
    <col min="14087" max="14087" width="13.81640625" style="318" customWidth="1"/>
    <col min="14088" max="14088" width="18.453125" style="318" customWidth="1"/>
    <col min="14089" max="14089" width="12.453125" style="318" bestFit="1" customWidth="1"/>
    <col min="14090" max="14090" width="12.81640625" style="318" bestFit="1" customWidth="1"/>
    <col min="14091" max="14091" width="10.453125" style="318" customWidth="1"/>
    <col min="14092" max="14092" width="13" style="318" customWidth="1"/>
    <col min="14093" max="14336" width="8.7265625" style="318"/>
    <col min="14337" max="14337" width="5.54296875" style="318" customWidth="1"/>
    <col min="14338" max="14338" width="77.1796875" style="318" customWidth="1"/>
    <col min="14339" max="14339" width="9.1796875" style="318" customWidth="1"/>
    <col min="14340" max="14340" width="9" style="318" customWidth="1"/>
    <col min="14341" max="14341" width="10.7265625" style="318" customWidth="1"/>
    <col min="14342" max="14342" width="15.453125" style="318" customWidth="1"/>
    <col min="14343" max="14343" width="13.81640625" style="318" customWidth="1"/>
    <col min="14344" max="14344" width="18.453125" style="318" customWidth="1"/>
    <col min="14345" max="14345" width="12.453125" style="318" bestFit="1" customWidth="1"/>
    <col min="14346" max="14346" width="12.81640625" style="318" bestFit="1" customWidth="1"/>
    <col min="14347" max="14347" width="10.453125" style="318" customWidth="1"/>
    <col min="14348" max="14348" width="13" style="318" customWidth="1"/>
    <col min="14349" max="14592" width="8.7265625" style="318"/>
    <col min="14593" max="14593" width="5.54296875" style="318" customWidth="1"/>
    <col min="14594" max="14594" width="77.1796875" style="318" customWidth="1"/>
    <col min="14595" max="14595" width="9.1796875" style="318" customWidth="1"/>
    <col min="14596" max="14596" width="9" style="318" customWidth="1"/>
    <col min="14597" max="14597" width="10.7265625" style="318" customWidth="1"/>
    <col min="14598" max="14598" width="15.453125" style="318" customWidth="1"/>
    <col min="14599" max="14599" width="13.81640625" style="318" customWidth="1"/>
    <col min="14600" max="14600" width="18.453125" style="318" customWidth="1"/>
    <col min="14601" max="14601" width="12.453125" style="318" bestFit="1" customWidth="1"/>
    <col min="14602" max="14602" width="12.81640625" style="318" bestFit="1" customWidth="1"/>
    <col min="14603" max="14603" width="10.453125" style="318" customWidth="1"/>
    <col min="14604" max="14604" width="13" style="318" customWidth="1"/>
    <col min="14605" max="14848" width="8.7265625" style="318"/>
    <col min="14849" max="14849" width="5.54296875" style="318" customWidth="1"/>
    <col min="14850" max="14850" width="77.1796875" style="318" customWidth="1"/>
    <col min="14851" max="14851" width="9.1796875" style="318" customWidth="1"/>
    <col min="14852" max="14852" width="9" style="318" customWidth="1"/>
    <col min="14853" max="14853" width="10.7265625" style="318" customWidth="1"/>
    <col min="14854" max="14854" width="15.453125" style="318" customWidth="1"/>
    <col min="14855" max="14855" width="13.81640625" style="318" customWidth="1"/>
    <col min="14856" max="14856" width="18.453125" style="318" customWidth="1"/>
    <col min="14857" max="14857" width="12.453125" style="318" bestFit="1" customWidth="1"/>
    <col min="14858" max="14858" width="12.81640625" style="318" bestFit="1" customWidth="1"/>
    <col min="14859" max="14859" width="10.453125" style="318" customWidth="1"/>
    <col min="14860" max="14860" width="13" style="318" customWidth="1"/>
    <col min="14861" max="15104" width="8.7265625" style="318"/>
    <col min="15105" max="15105" width="5.54296875" style="318" customWidth="1"/>
    <col min="15106" max="15106" width="77.1796875" style="318" customWidth="1"/>
    <col min="15107" max="15107" width="9.1796875" style="318" customWidth="1"/>
    <col min="15108" max="15108" width="9" style="318" customWidth="1"/>
    <col min="15109" max="15109" width="10.7265625" style="318" customWidth="1"/>
    <col min="15110" max="15110" width="15.453125" style="318" customWidth="1"/>
    <col min="15111" max="15111" width="13.81640625" style="318" customWidth="1"/>
    <col min="15112" max="15112" width="18.453125" style="318" customWidth="1"/>
    <col min="15113" max="15113" width="12.453125" style="318" bestFit="1" customWidth="1"/>
    <col min="15114" max="15114" width="12.81640625" style="318" bestFit="1" customWidth="1"/>
    <col min="15115" max="15115" width="10.453125" style="318" customWidth="1"/>
    <col min="15116" max="15116" width="13" style="318" customWidth="1"/>
    <col min="15117" max="15360" width="8.7265625" style="318"/>
    <col min="15361" max="15361" width="5.54296875" style="318" customWidth="1"/>
    <col min="15362" max="15362" width="77.1796875" style="318" customWidth="1"/>
    <col min="15363" max="15363" width="9.1796875" style="318" customWidth="1"/>
    <col min="15364" max="15364" width="9" style="318" customWidth="1"/>
    <col min="15365" max="15365" width="10.7265625" style="318" customWidth="1"/>
    <col min="15366" max="15366" width="15.453125" style="318" customWidth="1"/>
    <col min="15367" max="15367" width="13.81640625" style="318" customWidth="1"/>
    <col min="15368" max="15368" width="18.453125" style="318" customWidth="1"/>
    <col min="15369" max="15369" width="12.453125" style="318" bestFit="1" customWidth="1"/>
    <col min="15370" max="15370" width="12.81640625" style="318" bestFit="1" customWidth="1"/>
    <col min="15371" max="15371" width="10.453125" style="318" customWidth="1"/>
    <col min="15372" max="15372" width="13" style="318" customWidth="1"/>
    <col min="15373" max="15616" width="8.7265625" style="318"/>
    <col min="15617" max="15617" width="5.54296875" style="318" customWidth="1"/>
    <col min="15618" max="15618" width="77.1796875" style="318" customWidth="1"/>
    <col min="15619" max="15619" width="9.1796875" style="318" customWidth="1"/>
    <col min="15620" max="15620" width="9" style="318" customWidth="1"/>
    <col min="15621" max="15621" width="10.7265625" style="318" customWidth="1"/>
    <col min="15622" max="15622" width="15.453125" style="318" customWidth="1"/>
    <col min="15623" max="15623" width="13.81640625" style="318" customWidth="1"/>
    <col min="15624" max="15624" width="18.453125" style="318" customWidth="1"/>
    <col min="15625" max="15625" width="12.453125" style="318" bestFit="1" customWidth="1"/>
    <col min="15626" max="15626" width="12.81640625" style="318" bestFit="1" customWidth="1"/>
    <col min="15627" max="15627" width="10.453125" style="318" customWidth="1"/>
    <col min="15628" max="15628" width="13" style="318" customWidth="1"/>
    <col min="15629" max="15872" width="8.7265625" style="318"/>
    <col min="15873" max="15873" width="5.54296875" style="318" customWidth="1"/>
    <col min="15874" max="15874" width="77.1796875" style="318" customWidth="1"/>
    <col min="15875" max="15875" width="9.1796875" style="318" customWidth="1"/>
    <col min="15876" max="15876" width="9" style="318" customWidth="1"/>
    <col min="15877" max="15877" width="10.7265625" style="318" customWidth="1"/>
    <col min="15878" max="15878" width="15.453125" style="318" customWidth="1"/>
    <col min="15879" max="15879" width="13.81640625" style="318" customWidth="1"/>
    <col min="15880" max="15880" width="18.453125" style="318" customWidth="1"/>
    <col min="15881" max="15881" width="12.453125" style="318" bestFit="1" customWidth="1"/>
    <col min="15882" max="15882" width="12.81640625" style="318" bestFit="1" customWidth="1"/>
    <col min="15883" max="15883" width="10.453125" style="318" customWidth="1"/>
    <col min="15884" max="15884" width="13" style="318" customWidth="1"/>
    <col min="15885" max="16128" width="8.7265625" style="318"/>
    <col min="16129" max="16129" width="5.54296875" style="318" customWidth="1"/>
    <col min="16130" max="16130" width="77.1796875" style="318" customWidth="1"/>
    <col min="16131" max="16131" width="9.1796875" style="318" customWidth="1"/>
    <col min="16132" max="16132" width="9" style="318" customWidth="1"/>
    <col min="16133" max="16133" width="10.7265625" style="318" customWidth="1"/>
    <col min="16134" max="16134" width="15.453125" style="318" customWidth="1"/>
    <col min="16135" max="16135" width="13.81640625" style="318" customWidth="1"/>
    <col min="16136" max="16136" width="18.453125" style="318" customWidth="1"/>
    <col min="16137" max="16137" width="12.453125" style="318" bestFit="1" customWidth="1"/>
    <col min="16138" max="16138" width="12.81640625" style="318" bestFit="1" customWidth="1"/>
    <col min="16139" max="16139" width="10.453125" style="318" customWidth="1"/>
    <col min="16140" max="16140" width="13" style="318" customWidth="1"/>
    <col min="16141" max="16384" width="8.7265625" style="318"/>
  </cols>
  <sheetData>
    <row r="1" spans="1:12" ht="14">
      <c r="A1" s="322"/>
      <c r="B1" s="329"/>
      <c r="C1" s="323"/>
      <c r="D1" s="324"/>
      <c r="E1" s="320"/>
      <c r="G1" s="320"/>
    </row>
    <row r="2" spans="1:12" s="334" customFormat="1" ht="20.25" customHeight="1">
      <c r="A2" s="330"/>
      <c r="B2" s="331" t="s">
        <v>482</v>
      </c>
      <c r="C2" s="331"/>
      <c r="D2" s="331"/>
      <c r="E2" s="331"/>
      <c r="F2" s="332"/>
      <c r="G2" s="333"/>
    </row>
    <row r="3" spans="1:12" s="334" customFormat="1" ht="18">
      <c r="A3" s="335" t="s">
        <v>483</v>
      </c>
      <c r="B3" s="336" t="s">
        <v>484</v>
      </c>
      <c r="C3" s="337"/>
      <c r="D3" s="338"/>
      <c r="E3" s="338"/>
      <c r="F3" s="325"/>
      <c r="G3" s="338"/>
    </row>
    <row r="4" spans="1:12" ht="18.5" thickBot="1">
      <c r="A4" s="336" t="s">
        <v>485</v>
      </c>
      <c r="B4" s="336" t="s">
        <v>486</v>
      </c>
    </row>
    <row r="5" spans="1:12" s="349" customFormat="1" ht="13.5" thickBot="1">
      <c r="A5" s="342"/>
      <c r="B5" s="343"/>
      <c r="C5" s="344" t="s">
        <v>487</v>
      </c>
      <c r="D5" s="345" t="s">
        <v>488</v>
      </c>
      <c r="E5" s="345" t="s">
        <v>489</v>
      </c>
      <c r="F5" s="346" t="s">
        <v>303</v>
      </c>
      <c r="G5" s="347"/>
      <c r="H5" s="348"/>
    </row>
    <row r="6" spans="1:12" s="349" customFormat="1" ht="16.149999999999999" customHeight="1">
      <c r="A6" s="342"/>
      <c r="B6" s="350"/>
      <c r="C6" s="351"/>
      <c r="D6" s="347"/>
      <c r="E6" s="347"/>
      <c r="F6" s="352"/>
      <c r="G6" s="347"/>
      <c r="H6" s="348"/>
    </row>
    <row r="7" spans="1:12" s="359" customFormat="1" ht="29.5" customHeight="1">
      <c r="A7" s="353" t="s">
        <v>490</v>
      </c>
      <c r="B7" s="354" t="s">
        <v>491</v>
      </c>
      <c r="C7" s="355" t="s">
        <v>492</v>
      </c>
      <c r="D7" s="356">
        <v>12</v>
      </c>
      <c r="E7" s="667"/>
      <c r="F7" s="358">
        <f>D7*E7</f>
        <v>0</v>
      </c>
    </row>
    <row r="8" spans="1:12" s="349" customFormat="1" ht="12" customHeight="1">
      <c r="A8" s="342"/>
      <c r="B8" s="350"/>
      <c r="C8" s="351"/>
      <c r="D8" s="347"/>
      <c r="E8" s="347"/>
      <c r="F8" s="352"/>
      <c r="G8" s="347"/>
      <c r="H8" s="348"/>
    </row>
    <row r="9" spans="1:12" s="349" customFormat="1" ht="12" customHeight="1">
      <c r="A9" s="342"/>
      <c r="B9" s="350"/>
      <c r="C9" s="351"/>
      <c r="D9" s="347"/>
      <c r="E9" s="347"/>
      <c r="F9" s="352"/>
      <c r="G9" s="347"/>
      <c r="H9" s="348"/>
    </row>
    <row r="10" spans="1:12" s="368" customFormat="1" ht="16" thickBot="1">
      <c r="A10" s="360"/>
      <c r="B10" s="361" t="s">
        <v>493</v>
      </c>
      <c r="C10" s="362"/>
      <c r="D10" s="363"/>
      <c r="E10" s="364"/>
      <c r="F10" s="365">
        <f>F7</f>
        <v>0</v>
      </c>
      <c r="G10" s="366"/>
      <c r="H10" s="367"/>
      <c r="K10" s="321"/>
      <c r="L10" s="321"/>
    </row>
    <row r="11" spans="1:12" s="349" customFormat="1" ht="13">
      <c r="A11" s="342"/>
      <c r="B11" s="350"/>
      <c r="C11" s="351"/>
      <c r="D11" s="347"/>
      <c r="E11" s="347"/>
      <c r="F11" s="352"/>
      <c r="G11" s="347"/>
      <c r="H11" s="348"/>
    </row>
    <row r="12" spans="1:12" s="349" customFormat="1" ht="13">
      <c r="A12" s="342"/>
      <c r="B12" s="350"/>
      <c r="C12" s="351"/>
      <c r="D12" s="347"/>
      <c r="E12" s="347"/>
      <c r="F12" s="352"/>
      <c r="G12" s="347"/>
      <c r="H12" s="348"/>
    </row>
    <row r="13" spans="1:12" ht="18.5" thickBot="1">
      <c r="A13" s="336" t="s">
        <v>494</v>
      </c>
      <c r="B13" s="336" t="s">
        <v>495</v>
      </c>
    </row>
    <row r="14" spans="1:12" s="349" customFormat="1" ht="13.5" thickBot="1">
      <c r="A14" s="342"/>
      <c r="B14" s="343"/>
      <c r="C14" s="344" t="s">
        <v>487</v>
      </c>
      <c r="D14" s="345" t="s">
        <v>488</v>
      </c>
      <c r="E14" s="345" t="s">
        <v>489</v>
      </c>
      <c r="F14" s="346" t="s">
        <v>303</v>
      </c>
      <c r="G14" s="347"/>
      <c r="H14" s="348"/>
    </row>
    <row r="15" spans="1:12" s="349" customFormat="1" ht="16.149999999999999" customHeight="1">
      <c r="A15" s="342"/>
      <c r="B15" s="350"/>
      <c r="C15" s="351"/>
      <c r="D15" s="347"/>
      <c r="E15" s="347"/>
      <c r="F15" s="352"/>
      <c r="G15" s="347"/>
      <c r="H15" s="348"/>
    </row>
    <row r="16" spans="1:12" s="359" customFormat="1" ht="58" customHeight="1">
      <c r="A16" s="369" t="s">
        <v>490</v>
      </c>
      <c r="B16" s="354" t="s">
        <v>729</v>
      </c>
      <c r="C16" s="355"/>
      <c r="D16" s="356"/>
      <c r="E16" s="358"/>
      <c r="F16" s="358"/>
    </row>
    <row r="17" spans="1:12" s="359" customFormat="1" ht="12.75" customHeight="1">
      <c r="A17" s="350"/>
      <c r="B17" s="370" t="s">
        <v>496</v>
      </c>
      <c r="C17" s="355" t="s">
        <v>96</v>
      </c>
      <c r="D17" s="356">
        <v>1</v>
      </c>
      <c r="E17" s="668"/>
      <c r="F17" s="358">
        <f>D17*E17</f>
        <v>0</v>
      </c>
    </row>
    <row r="18" spans="1:12" s="374" customFormat="1">
      <c r="A18" s="371"/>
      <c r="B18" s="372" t="s">
        <v>497</v>
      </c>
      <c r="C18" s="355" t="s">
        <v>96</v>
      </c>
      <c r="D18" s="356">
        <v>2</v>
      </c>
      <c r="E18" s="668"/>
      <c r="F18" s="358">
        <f t="shared" ref="F18:F32" si="0">D18*E18</f>
        <v>0</v>
      </c>
      <c r="G18" s="373"/>
      <c r="K18" s="375"/>
      <c r="L18" s="375"/>
    </row>
    <row r="19" spans="1:12" s="374" customFormat="1">
      <c r="A19" s="371"/>
      <c r="B19" s="372" t="s">
        <v>498</v>
      </c>
      <c r="C19" s="355" t="s">
        <v>96</v>
      </c>
      <c r="D19" s="356">
        <v>6</v>
      </c>
      <c r="E19" s="668"/>
      <c r="F19" s="358">
        <f t="shared" si="0"/>
        <v>0</v>
      </c>
      <c r="G19" s="373"/>
      <c r="K19" s="375"/>
      <c r="L19" s="375"/>
    </row>
    <row r="20" spans="1:12" s="374" customFormat="1">
      <c r="A20" s="371"/>
      <c r="B20" s="372" t="s">
        <v>499</v>
      </c>
      <c r="C20" s="355" t="s">
        <v>96</v>
      </c>
      <c r="D20" s="356">
        <v>4</v>
      </c>
      <c r="E20" s="668"/>
      <c r="F20" s="358">
        <f t="shared" si="0"/>
        <v>0</v>
      </c>
      <c r="G20" s="373"/>
      <c r="K20" s="375"/>
      <c r="L20" s="375"/>
    </row>
    <row r="21" spans="1:12" s="374" customFormat="1">
      <c r="A21" s="371"/>
      <c r="B21" s="372" t="s">
        <v>500</v>
      </c>
      <c r="C21" s="355" t="s">
        <v>96</v>
      </c>
      <c r="D21" s="356">
        <v>5</v>
      </c>
      <c r="E21" s="668"/>
      <c r="F21" s="358">
        <f t="shared" si="0"/>
        <v>0</v>
      </c>
      <c r="G21" s="373"/>
      <c r="K21" s="375"/>
      <c r="L21" s="375"/>
    </row>
    <row r="22" spans="1:12" s="374" customFormat="1">
      <c r="A22" s="371"/>
      <c r="B22" s="372" t="s">
        <v>501</v>
      </c>
      <c r="C22" s="355" t="s">
        <v>96</v>
      </c>
      <c r="D22" s="356">
        <v>4</v>
      </c>
      <c r="E22" s="668"/>
      <c r="F22" s="358">
        <f t="shared" si="0"/>
        <v>0</v>
      </c>
      <c r="G22" s="373"/>
      <c r="K22" s="375"/>
      <c r="L22" s="375"/>
    </row>
    <row r="23" spans="1:12" s="374" customFormat="1">
      <c r="A23" s="371"/>
      <c r="B23" s="372" t="s">
        <v>502</v>
      </c>
      <c r="C23" s="355" t="s">
        <v>96</v>
      </c>
      <c r="D23" s="356">
        <v>3</v>
      </c>
      <c r="E23" s="668"/>
      <c r="F23" s="358">
        <f t="shared" si="0"/>
        <v>0</v>
      </c>
      <c r="G23" s="373"/>
      <c r="K23" s="375"/>
      <c r="L23" s="375"/>
    </row>
    <row r="24" spans="1:12" s="374" customFormat="1">
      <c r="A24" s="371"/>
      <c r="B24" s="372" t="s">
        <v>503</v>
      </c>
      <c r="C24" s="355" t="s">
        <v>96</v>
      </c>
      <c r="D24" s="356">
        <v>1</v>
      </c>
      <c r="E24" s="668"/>
      <c r="F24" s="358">
        <f t="shared" si="0"/>
        <v>0</v>
      </c>
      <c r="G24" s="373"/>
      <c r="K24" s="375"/>
      <c r="L24" s="375"/>
    </row>
    <row r="25" spans="1:12" s="374" customFormat="1">
      <c r="A25" s="371"/>
      <c r="B25" s="372" t="s">
        <v>504</v>
      </c>
      <c r="C25" s="355" t="s">
        <v>96</v>
      </c>
      <c r="D25" s="356">
        <v>1</v>
      </c>
      <c r="E25" s="668"/>
      <c r="F25" s="358">
        <f t="shared" si="0"/>
        <v>0</v>
      </c>
      <c r="G25" s="373"/>
      <c r="K25" s="375"/>
      <c r="L25" s="375"/>
    </row>
    <row r="26" spans="1:12" s="359" customFormat="1" ht="14.25" customHeight="1">
      <c r="A26" s="350"/>
      <c r="B26" s="376" t="s">
        <v>505</v>
      </c>
      <c r="C26" s="355" t="s">
        <v>96</v>
      </c>
      <c r="D26" s="377">
        <v>1</v>
      </c>
      <c r="E26" s="668"/>
      <c r="F26" s="358">
        <f t="shared" si="0"/>
        <v>0</v>
      </c>
    </row>
    <row r="27" spans="1:12" s="359" customFormat="1">
      <c r="A27" s="350"/>
      <c r="B27" s="378" t="s">
        <v>506</v>
      </c>
      <c r="C27" s="355" t="s">
        <v>96</v>
      </c>
      <c r="D27" s="377">
        <v>30</v>
      </c>
      <c r="E27" s="668"/>
      <c r="F27" s="358">
        <f t="shared" si="0"/>
        <v>0</v>
      </c>
    </row>
    <row r="28" spans="1:12" s="359" customFormat="1">
      <c r="A28" s="350"/>
      <c r="B28" s="378" t="s">
        <v>507</v>
      </c>
      <c r="C28" s="355" t="s">
        <v>96</v>
      </c>
      <c r="D28" s="377">
        <v>10</v>
      </c>
      <c r="E28" s="668"/>
      <c r="F28" s="358">
        <f t="shared" si="0"/>
        <v>0</v>
      </c>
    </row>
    <row r="29" spans="1:12" s="359" customFormat="1">
      <c r="A29" s="350"/>
      <c r="B29" s="376" t="s">
        <v>508</v>
      </c>
      <c r="C29" s="355" t="s">
        <v>96</v>
      </c>
      <c r="D29" s="377">
        <v>10</v>
      </c>
      <c r="E29" s="668"/>
      <c r="F29" s="358">
        <f t="shared" si="0"/>
        <v>0</v>
      </c>
    </row>
    <row r="30" spans="1:12" s="349" customFormat="1">
      <c r="A30" s="379"/>
      <c r="B30" s="380" t="s">
        <v>509</v>
      </c>
      <c r="C30" s="355" t="s">
        <v>510</v>
      </c>
      <c r="D30" s="381">
        <v>1</v>
      </c>
      <c r="E30" s="668"/>
      <c r="F30" s="358">
        <f t="shared" si="0"/>
        <v>0</v>
      </c>
      <c r="G30" s="347"/>
      <c r="H30" s="348"/>
    </row>
    <row r="31" spans="1:12" s="349" customFormat="1">
      <c r="A31" s="379"/>
      <c r="B31" s="380" t="s">
        <v>511</v>
      </c>
      <c r="C31" s="355" t="s">
        <v>510</v>
      </c>
      <c r="D31" s="381">
        <v>1</v>
      </c>
      <c r="E31" s="668"/>
      <c r="F31" s="358">
        <f t="shared" si="0"/>
        <v>0</v>
      </c>
      <c r="G31" s="347"/>
      <c r="H31" s="348"/>
    </row>
    <row r="32" spans="1:12" s="359" customFormat="1" ht="45" customHeight="1" thickBot="1">
      <c r="A32" s="350"/>
      <c r="B32" s="382" t="s">
        <v>512</v>
      </c>
      <c r="C32" s="383" t="s">
        <v>510</v>
      </c>
      <c r="D32" s="384">
        <v>1</v>
      </c>
      <c r="E32" s="669"/>
      <c r="F32" s="358">
        <f t="shared" si="0"/>
        <v>0</v>
      </c>
    </row>
    <row r="33" spans="1:12" s="349" customFormat="1">
      <c r="A33" s="342"/>
      <c r="B33" s="385" t="s">
        <v>513</v>
      </c>
      <c r="C33" s="386" t="s">
        <v>510</v>
      </c>
      <c r="D33" s="387">
        <v>1</v>
      </c>
      <c r="E33" s="388"/>
      <c r="F33" s="389">
        <f>SUM(F17:F32)</f>
        <v>0</v>
      </c>
      <c r="G33" s="347"/>
      <c r="H33" s="348"/>
    </row>
    <row r="34" spans="1:12" s="349" customFormat="1" ht="16.149999999999999" customHeight="1">
      <c r="A34" s="342"/>
      <c r="B34" s="390" t="s">
        <v>514</v>
      </c>
      <c r="C34" s="391"/>
      <c r="D34" s="392"/>
      <c r="E34" s="392"/>
      <c r="F34" s="393"/>
      <c r="G34" s="347"/>
      <c r="H34" s="348"/>
    </row>
    <row r="35" spans="1:12" s="349" customFormat="1" ht="12" customHeight="1">
      <c r="A35" s="342"/>
      <c r="B35" s="350"/>
      <c r="C35" s="351"/>
      <c r="D35" s="347"/>
      <c r="E35" s="347"/>
      <c r="F35" s="352"/>
      <c r="G35" s="347"/>
      <c r="H35" s="348"/>
    </row>
    <row r="36" spans="1:12" s="359" customFormat="1" ht="68.150000000000006" customHeight="1">
      <c r="A36" s="353" t="s">
        <v>515</v>
      </c>
      <c r="B36" s="354" t="s">
        <v>730</v>
      </c>
      <c r="C36" s="355"/>
      <c r="D36" s="356"/>
      <c r="E36" s="357"/>
      <c r="F36" s="358"/>
    </row>
    <row r="37" spans="1:12" s="359" customFormat="1" ht="12.75" customHeight="1">
      <c r="A37" s="394"/>
      <c r="B37" s="395" t="s">
        <v>496</v>
      </c>
      <c r="C37" s="355" t="s">
        <v>96</v>
      </c>
      <c r="D37" s="356">
        <v>1</v>
      </c>
      <c r="E37" s="668"/>
      <c r="F37" s="358">
        <f>D37*E37</f>
        <v>0</v>
      </c>
      <c r="G37" s="396"/>
    </row>
    <row r="38" spans="1:12" s="399" customFormat="1">
      <c r="A38" s="360"/>
      <c r="B38" s="397" t="s">
        <v>499</v>
      </c>
      <c r="C38" s="355" t="s">
        <v>96</v>
      </c>
      <c r="D38" s="356">
        <v>4</v>
      </c>
      <c r="E38" s="668"/>
      <c r="F38" s="358">
        <f t="shared" ref="F38:F54" si="1">D38*E38</f>
        <v>0</v>
      </c>
      <c r="G38" s="398"/>
      <c r="K38" s="375"/>
      <c r="L38" s="375"/>
    </row>
    <row r="39" spans="1:12" s="399" customFormat="1">
      <c r="A39" s="360"/>
      <c r="B39" s="397" t="s">
        <v>500</v>
      </c>
      <c r="C39" s="355" t="s">
        <v>96</v>
      </c>
      <c r="D39" s="356">
        <v>8</v>
      </c>
      <c r="E39" s="668"/>
      <c r="F39" s="358">
        <f t="shared" si="1"/>
        <v>0</v>
      </c>
      <c r="G39" s="398"/>
      <c r="K39" s="375"/>
      <c r="L39" s="375"/>
    </row>
    <row r="40" spans="1:12" s="399" customFormat="1">
      <c r="A40" s="360"/>
      <c r="B40" s="397" t="s">
        <v>516</v>
      </c>
      <c r="C40" s="355" t="s">
        <v>96</v>
      </c>
      <c r="D40" s="356">
        <v>1</v>
      </c>
      <c r="E40" s="668"/>
      <c r="F40" s="358">
        <f t="shared" si="1"/>
        <v>0</v>
      </c>
      <c r="G40" s="398"/>
      <c r="K40" s="375"/>
      <c r="L40" s="375"/>
    </row>
    <row r="41" spans="1:12" s="399" customFormat="1">
      <c r="A41" s="360"/>
      <c r="B41" s="397" t="s">
        <v>517</v>
      </c>
      <c r="C41" s="355" t="s">
        <v>96</v>
      </c>
      <c r="D41" s="356">
        <v>2</v>
      </c>
      <c r="E41" s="668"/>
      <c r="F41" s="358">
        <f t="shared" si="1"/>
        <v>0</v>
      </c>
      <c r="G41" s="398"/>
      <c r="K41" s="375"/>
      <c r="L41" s="375"/>
    </row>
    <row r="42" spans="1:12" s="399" customFormat="1">
      <c r="A42" s="360"/>
      <c r="B42" s="397" t="s">
        <v>518</v>
      </c>
      <c r="C42" s="355" t="s">
        <v>96</v>
      </c>
      <c r="D42" s="356">
        <v>1</v>
      </c>
      <c r="E42" s="668"/>
      <c r="F42" s="358">
        <f t="shared" si="1"/>
        <v>0</v>
      </c>
      <c r="G42" s="398"/>
      <c r="K42" s="375"/>
      <c r="L42" s="375"/>
    </row>
    <row r="43" spans="1:12" s="404" customFormat="1">
      <c r="A43" s="400"/>
      <c r="B43" s="397" t="s">
        <v>501</v>
      </c>
      <c r="C43" s="401" t="s">
        <v>96</v>
      </c>
      <c r="D43" s="402">
        <v>1</v>
      </c>
      <c r="E43" s="668"/>
      <c r="F43" s="358">
        <f t="shared" si="1"/>
        <v>0</v>
      </c>
      <c r="G43" s="403"/>
      <c r="K43" s="405"/>
      <c r="L43" s="405"/>
    </row>
    <row r="44" spans="1:12" s="404" customFormat="1">
      <c r="A44" s="400"/>
      <c r="B44" s="397" t="s">
        <v>502</v>
      </c>
      <c r="C44" s="401" t="s">
        <v>96</v>
      </c>
      <c r="D44" s="402">
        <v>3</v>
      </c>
      <c r="E44" s="668"/>
      <c r="F44" s="358">
        <f t="shared" si="1"/>
        <v>0</v>
      </c>
      <c r="G44" s="403"/>
      <c r="K44" s="405"/>
      <c r="L44" s="405"/>
    </row>
    <row r="45" spans="1:12" s="404" customFormat="1">
      <c r="A45" s="400"/>
      <c r="B45" s="397" t="s">
        <v>503</v>
      </c>
      <c r="C45" s="401" t="s">
        <v>96</v>
      </c>
      <c r="D45" s="402">
        <v>1</v>
      </c>
      <c r="E45" s="668"/>
      <c r="F45" s="358">
        <f t="shared" si="1"/>
        <v>0</v>
      </c>
      <c r="G45" s="403"/>
      <c r="K45" s="405"/>
      <c r="L45" s="405"/>
    </row>
    <row r="46" spans="1:12" s="399" customFormat="1">
      <c r="A46" s="360"/>
      <c r="B46" s="397" t="s">
        <v>504</v>
      </c>
      <c r="C46" s="355" t="s">
        <v>96</v>
      </c>
      <c r="D46" s="356">
        <v>1</v>
      </c>
      <c r="E46" s="668"/>
      <c r="F46" s="358">
        <f t="shared" si="1"/>
        <v>0</v>
      </c>
      <c r="G46" s="398"/>
      <c r="K46" s="375"/>
      <c r="L46" s="375"/>
    </row>
    <row r="47" spans="1:12" s="359" customFormat="1" ht="14.25" customHeight="1">
      <c r="A47" s="394"/>
      <c r="B47" s="406" t="s">
        <v>505</v>
      </c>
      <c r="C47" s="355" t="s">
        <v>96</v>
      </c>
      <c r="D47" s="377">
        <v>1</v>
      </c>
      <c r="E47" s="668"/>
      <c r="F47" s="358">
        <f t="shared" si="1"/>
        <v>0</v>
      </c>
    </row>
    <row r="48" spans="1:12" s="359" customFormat="1">
      <c r="A48" s="394"/>
      <c r="B48" s="407" t="s">
        <v>506</v>
      </c>
      <c r="C48" s="355" t="s">
        <v>96</v>
      </c>
      <c r="D48" s="377">
        <v>40</v>
      </c>
      <c r="E48" s="668"/>
      <c r="F48" s="358">
        <f t="shared" si="1"/>
        <v>0</v>
      </c>
    </row>
    <row r="49" spans="1:12" s="359" customFormat="1">
      <c r="A49" s="394"/>
      <c r="B49" s="407" t="s">
        <v>519</v>
      </c>
      <c r="C49" s="355" t="s">
        <v>96</v>
      </c>
      <c r="D49" s="377">
        <v>10</v>
      </c>
      <c r="E49" s="668"/>
      <c r="F49" s="358">
        <f t="shared" si="1"/>
        <v>0</v>
      </c>
    </row>
    <row r="50" spans="1:12" s="359" customFormat="1">
      <c r="A50" s="394"/>
      <c r="B50" s="407" t="s">
        <v>507</v>
      </c>
      <c r="C50" s="355" t="s">
        <v>96</v>
      </c>
      <c r="D50" s="377">
        <v>5</v>
      </c>
      <c r="E50" s="668"/>
      <c r="F50" s="358">
        <f t="shared" si="1"/>
        <v>0</v>
      </c>
    </row>
    <row r="51" spans="1:12" s="359" customFormat="1">
      <c r="A51" s="394"/>
      <c r="B51" s="406" t="s">
        <v>508</v>
      </c>
      <c r="C51" s="355" t="s">
        <v>96</v>
      </c>
      <c r="D51" s="377">
        <v>5</v>
      </c>
      <c r="E51" s="668"/>
      <c r="F51" s="358">
        <f t="shared" si="1"/>
        <v>0</v>
      </c>
    </row>
    <row r="52" spans="1:12" s="349" customFormat="1">
      <c r="A52" s="379"/>
      <c r="B52" s="380" t="s">
        <v>509</v>
      </c>
      <c r="C52" s="355" t="s">
        <v>510</v>
      </c>
      <c r="D52" s="381">
        <v>1</v>
      </c>
      <c r="E52" s="668"/>
      <c r="F52" s="358">
        <f t="shared" si="1"/>
        <v>0</v>
      </c>
      <c r="G52" s="347"/>
      <c r="H52" s="348"/>
    </row>
    <row r="53" spans="1:12" s="349" customFormat="1">
      <c r="A53" s="379"/>
      <c r="B53" s="380" t="s">
        <v>511</v>
      </c>
      <c r="C53" s="355" t="s">
        <v>510</v>
      </c>
      <c r="D53" s="381">
        <v>1</v>
      </c>
      <c r="E53" s="668"/>
      <c r="F53" s="358">
        <f t="shared" si="1"/>
        <v>0</v>
      </c>
      <c r="G53" s="347"/>
      <c r="H53" s="348"/>
    </row>
    <row r="54" spans="1:12" s="359" customFormat="1" ht="45" customHeight="1" thickBot="1">
      <c r="A54" s="394"/>
      <c r="B54" s="408" t="s">
        <v>512</v>
      </c>
      <c r="C54" s="383" t="s">
        <v>510</v>
      </c>
      <c r="D54" s="384">
        <v>1</v>
      </c>
      <c r="E54" s="669"/>
      <c r="F54" s="358">
        <f t="shared" si="1"/>
        <v>0</v>
      </c>
    </row>
    <row r="55" spans="1:12" s="349" customFormat="1">
      <c r="A55" s="342"/>
      <c r="B55" s="385" t="s">
        <v>520</v>
      </c>
      <c r="C55" s="386" t="s">
        <v>510</v>
      </c>
      <c r="D55" s="387">
        <v>1</v>
      </c>
      <c r="E55" s="409"/>
      <c r="F55" s="389">
        <f>SUM(F37:F54)</f>
        <v>0</v>
      </c>
      <c r="G55" s="347"/>
      <c r="H55" s="348"/>
    </row>
    <row r="56" spans="1:12" s="349" customFormat="1" ht="16.149999999999999" customHeight="1">
      <c r="A56" s="342"/>
      <c r="B56" s="390" t="s">
        <v>514</v>
      </c>
      <c r="C56" s="391"/>
      <c r="D56" s="392"/>
      <c r="E56" s="392"/>
      <c r="F56" s="393"/>
      <c r="G56" s="347"/>
      <c r="H56" s="348"/>
    </row>
    <row r="57" spans="1:12" s="349" customFormat="1" ht="12" customHeight="1">
      <c r="A57" s="342"/>
      <c r="B57" s="350"/>
      <c r="C57" s="351"/>
      <c r="D57" s="347"/>
      <c r="E57" s="347"/>
      <c r="F57" s="352"/>
      <c r="G57" s="347"/>
      <c r="H57" s="348"/>
    </row>
    <row r="58" spans="1:12" s="413" customFormat="1" ht="31" customHeight="1">
      <c r="A58" s="371" t="s">
        <v>521</v>
      </c>
      <c r="B58" s="380" t="s">
        <v>522</v>
      </c>
      <c r="C58" s="380"/>
      <c r="D58" s="380"/>
      <c r="E58" s="410"/>
      <c r="F58" s="411"/>
      <c r="G58" s="373"/>
      <c r="H58" s="412"/>
      <c r="I58" s="319"/>
      <c r="J58" s="319"/>
      <c r="K58" s="373"/>
      <c r="L58" s="373"/>
    </row>
    <row r="59" spans="1:12" s="329" customFormat="1" ht="14">
      <c r="A59" s="414"/>
      <c r="B59" s="415" t="s">
        <v>523</v>
      </c>
      <c r="C59" s="416" t="s">
        <v>405</v>
      </c>
      <c r="D59" s="417">
        <v>50</v>
      </c>
      <c r="E59" s="418"/>
      <c r="F59" s="358">
        <f>D59*E59</f>
        <v>0</v>
      </c>
      <c r="G59" s="396"/>
    </row>
    <row r="60" spans="1:12" s="349" customFormat="1" ht="16.149999999999999" customHeight="1">
      <c r="A60" s="342"/>
      <c r="B60" s="390" t="s">
        <v>514</v>
      </c>
      <c r="C60" s="391"/>
      <c r="D60" s="392"/>
      <c r="E60" s="392"/>
      <c r="F60" s="393"/>
      <c r="G60" s="347"/>
      <c r="H60" s="348"/>
    </row>
    <row r="61" spans="1:12" s="349" customFormat="1" ht="12" customHeight="1">
      <c r="A61" s="342"/>
      <c r="B61" s="350"/>
      <c r="C61" s="351"/>
      <c r="D61" s="347"/>
      <c r="E61" s="347"/>
      <c r="F61" s="352"/>
      <c r="G61" s="347"/>
      <c r="H61" s="348"/>
    </row>
    <row r="62" spans="1:12" s="413" customFormat="1" ht="41.15" customHeight="1">
      <c r="A62" s="371" t="s">
        <v>524</v>
      </c>
      <c r="B62" s="380" t="s">
        <v>525</v>
      </c>
      <c r="C62" s="380"/>
      <c r="D62" s="380"/>
      <c r="E62" s="410"/>
      <c r="F62" s="411"/>
      <c r="G62" s="373"/>
      <c r="H62" s="412"/>
      <c r="I62" s="319"/>
      <c r="J62" s="319"/>
      <c r="K62" s="373"/>
      <c r="L62" s="373"/>
    </row>
    <row r="63" spans="1:12" s="329" customFormat="1" ht="14">
      <c r="A63" s="414"/>
      <c r="B63" s="415" t="s">
        <v>526</v>
      </c>
      <c r="C63" s="416" t="s">
        <v>405</v>
      </c>
      <c r="D63" s="417">
        <v>12</v>
      </c>
      <c r="E63" s="418"/>
      <c r="F63" s="358">
        <f>D63*E63</f>
        <v>0</v>
      </c>
      <c r="G63" s="396"/>
    </row>
    <row r="64" spans="1:12" s="349" customFormat="1" ht="16.149999999999999" customHeight="1">
      <c r="A64" s="342"/>
      <c r="B64" s="390" t="s">
        <v>514</v>
      </c>
      <c r="C64" s="391"/>
      <c r="D64" s="392"/>
      <c r="E64" s="392"/>
      <c r="F64" s="393"/>
      <c r="G64" s="347"/>
      <c r="H64" s="348"/>
    </row>
    <row r="65" spans="1:12" s="349" customFormat="1" ht="12" customHeight="1">
      <c r="A65" s="342"/>
      <c r="B65" s="350"/>
      <c r="C65" s="351"/>
      <c r="D65" s="347"/>
      <c r="E65" s="347"/>
      <c r="F65" s="352"/>
      <c r="G65" s="347"/>
      <c r="H65" s="348"/>
    </row>
    <row r="66" spans="1:12" s="368" customFormat="1" ht="16" thickBot="1">
      <c r="A66" s="360"/>
      <c r="B66" s="361" t="s">
        <v>527</v>
      </c>
      <c r="C66" s="362"/>
      <c r="D66" s="363"/>
      <c r="E66" s="364"/>
      <c r="F66" s="365">
        <f>F63+F59+F55+F33</f>
        <v>0</v>
      </c>
      <c r="G66" s="366"/>
      <c r="H66" s="367"/>
      <c r="K66" s="321"/>
      <c r="L66" s="321"/>
    </row>
    <row r="67" spans="1:12" s="349" customFormat="1" ht="13">
      <c r="A67" s="342"/>
      <c r="B67" s="350"/>
      <c r="C67" s="351"/>
      <c r="D67" s="347"/>
      <c r="E67" s="347"/>
      <c r="F67" s="352"/>
      <c r="G67" s="347"/>
      <c r="H67" s="348"/>
    </row>
    <row r="68" spans="1:12" s="349" customFormat="1" ht="16.149999999999999" customHeight="1">
      <c r="A68" s="342"/>
      <c r="B68" s="350"/>
      <c r="C68" s="351"/>
      <c r="D68" s="347"/>
      <c r="E68" s="347"/>
      <c r="F68" s="352"/>
      <c r="G68" s="347"/>
      <c r="H68" s="348"/>
    </row>
    <row r="69" spans="1:12" s="424" customFormat="1" ht="18.5" thickBot="1">
      <c r="A69" s="336" t="s">
        <v>528</v>
      </c>
      <c r="B69" s="419" t="s">
        <v>529</v>
      </c>
      <c r="C69" s="419"/>
      <c r="D69" s="420"/>
      <c r="E69" s="421"/>
      <c r="F69" s="422"/>
      <c r="G69" s="423"/>
      <c r="K69" s="423"/>
      <c r="L69" s="423"/>
    </row>
    <row r="70" spans="1:12" s="349" customFormat="1" ht="13.5" thickBot="1">
      <c r="A70" s="342"/>
      <c r="B70" s="343"/>
      <c r="C70" s="344" t="s">
        <v>487</v>
      </c>
      <c r="D70" s="345" t="s">
        <v>488</v>
      </c>
      <c r="E70" s="345" t="s">
        <v>489</v>
      </c>
      <c r="F70" s="346" t="s">
        <v>303</v>
      </c>
      <c r="G70" s="347"/>
      <c r="H70" s="348"/>
    </row>
    <row r="71" spans="1:12" s="349" customFormat="1" ht="13">
      <c r="A71" s="342"/>
      <c r="B71" s="425"/>
      <c r="C71" s="351"/>
      <c r="D71" s="347"/>
      <c r="E71" s="347"/>
      <c r="F71" s="352"/>
      <c r="G71" s="347"/>
      <c r="H71" s="348"/>
    </row>
    <row r="72" spans="1:12" s="349" customFormat="1" ht="39.65" customHeight="1">
      <c r="A72" s="371" t="s">
        <v>490</v>
      </c>
      <c r="B72" s="380" t="s">
        <v>530</v>
      </c>
      <c r="C72" s="426"/>
      <c r="D72" s="427"/>
      <c r="E72" s="410"/>
      <c r="F72" s="428"/>
      <c r="G72" s="429"/>
    </row>
    <row r="73" spans="1:12" s="349" customFormat="1" ht="13.9" customHeight="1">
      <c r="A73" s="371"/>
      <c r="B73" s="380" t="s">
        <v>531</v>
      </c>
      <c r="C73" s="355" t="s">
        <v>96</v>
      </c>
      <c r="D73" s="430">
        <v>4</v>
      </c>
      <c r="E73" s="670"/>
      <c r="F73" s="358">
        <f>D73*E73</f>
        <v>0</v>
      </c>
      <c r="G73" s="429"/>
    </row>
    <row r="74" spans="1:12" s="221" customFormat="1">
      <c r="A74" s="432"/>
      <c r="B74" s="380" t="s">
        <v>532</v>
      </c>
      <c r="C74" s="355" t="s">
        <v>96</v>
      </c>
      <c r="D74" s="356">
        <v>2</v>
      </c>
      <c r="E74" s="670"/>
      <c r="F74" s="358">
        <f>D74*E74</f>
        <v>0</v>
      </c>
      <c r="G74" s="220"/>
      <c r="H74" s="220"/>
      <c r="I74" s="220"/>
    </row>
    <row r="75" spans="1:12" s="349" customFormat="1" ht="16.149999999999999" customHeight="1">
      <c r="A75" s="433"/>
      <c r="B75" s="390" t="s">
        <v>514</v>
      </c>
      <c r="C75" s="391"/>
      <c r="D75" s="392"/>
      <c r="E75" s="392"/>
      <c r="F75" s="393"/>
      <c r="G75" s="429"/>
    </row>
    <row r="76" spans="1:12" s="349" customFormat="1">
      <c r="A76" s="433"/>
      <c r="B76" s="319"/>
      <c r="C76" s="434"/>
      <c r="D76" s="435"/>
      <c r="E76" s="436"/>
      <c r="F76" s="325"/>
      <c r="G76" s="429"/>
    </row>
    <row r="77" spans="1:12" ht="40.5" customHeight="1">
      <c r="A77" s="371" t="s">
        <v>515</v>
      </c>
      <c r="B77" s="437" t="s">
        <v>533</v>
      </c>
      <c r="C77" s="426"/>
      <c r="D77" s="427"/>
      <c r="E77" s="438"/>
      <c r="F77" s="411"/>
    </row>
    <row r="78" spans="1:12" ht="30.75" customHeight="1">
      <c r="A78" s="371"/>
      <c r="B78" s="437" t="s">
        <v>731</v>
      </c>
      <c r="C78" s="222" t="s">
        <v>510</v>
      </c>
      <c r="D78" s="223">
        <v>12</v>
      </c>
      <c r="E78" s="671"/>
      <c r="F78" s="358">
        <f>D78*E78</f>
        <v>0</v>
      </c>
    </row>
    <row r="79" spans="1:12" ht="14.25" customHeight="1">
      <c r="B79" s="439" t="s">
        <v>534</v>
      </c>
      <c r="C79" s="355" t="s">
        <v>96</v>
      </c>
      <c r="D79" s="430">
        <v>4</v>
      </c>
      <c r="E79" s="671"/>
      <c r="F79" s="358">
        <f>D79*E79</f>
        <v>0</v>
      </c>
    </row>
    <row r="80" spans="1:12" ht="14.25" customHeight="1">
      <c r="B80" s="439" t="s">
        <v>535</v>
      </c>
      <c r="C80" s="355" t="s">
        <v>96</v>
      </c>
      <c r="D80" s="430">
        <v>8</v>
      </c>
      <c r="E80" s="671"/>
      <c r="F80" s="358">
        <f>D80*E80</f>
        <v>0</v>
      </c>
    </row>
    <row r="81" spans="1:12" ht="15" customHeight="1">
      <c r="B81" s="439" t="s">
        <v>536</v>
      </c>
      <c r="C81" s="355" t="s">
        <v>96</v>
      </c>
      <c r="D81" s="430">
        <v>8</v>
      </c>
      <c r="E81" s="671"/>
      <c r="F81" s="358">
        <f>D81*E81</f>
        <v>0</v>
      </c>
    </row>
    <row r="82" spans="1:12" s="349" customFormat="1" ht="16.149999999999999" customHeight="1">
      <c r="A82" s="433"/>
      <c r="B82" s="390" t="s">
        <v>514</v>
      </c>
      <c r="C82" s="391"/>
      <c r="D82" s="392"/>
      <c r="E82" s="392"/>
      <c r="F82" s="393"/>
      <c r="G82" s="429"/>
    </row>
    <row r="83" spans="1:12" s="349" customFormat="1" ht="16.149999999999999" customHeight="1">
      <c r="A83" s="433"/>
      <c r="B83" s="440"/>
      <c r="C83" s="441"/>
      <c r="D83" s="429"/>
      <c r="E83" s="429"/>
      <c r="F83" s="442"/>
      <c r="G83" s="429"/>
    </row>
    <row r="84" spans="1:12" s="221" customFormat="1" ht="30" customHeight="1">
      <c r="A84" s="360" t="s">
        <v>521</v>
      </c>
      <c r="B84" s="380" t="s">
        <v>537</v>
      </c>
      <c r="C84" s="426"/>
      <c r="D84" s="427"/>
      <c r="E84" s="438"/>
      <c r="F84" s="430"/>
      <c r="G84" s="220"/>
      <c r="H84" s="220"/>
      <c r="I84" s="220"/>
    </row>
    <row r="85" spans="1:12" s="349" customFormat="1">
      <c r="A85" s="371"/>
      <c r="B85" s="380" t="s">
        <v>538</v>
      </c>
      <c r="C85" s="416" t="s">
        <v>96</v>
      </c>
      <c r="D85" s="381">
        <v>1</v>
      </c>
      <c r="E85" s="671"/>
      <c r="F85" s="358">
        <f>D85*E85</f>
        <v>0</v>
      </c>
      <c r="G85" s="347"/>
    </row>
    <row r="86" spans="1:12" s="349" customFormat="1">
      <c r="A86" s="371"/>
      <c r="B86" s="380" t="s">
        <v>539</v>
      </c>
      <c r="C86" s="416" t="s">
        <v>96</v>
      </c>
      <c r="D86" s="443">
        <v>2</v>
      </c>
      <c r="E86" s="672"/>
      <c r="F86" s="358">
        <f>D86*E86</f>
        <v>0</v>
      </c>
      <c r="G86" s="347"/>
    </row>
    <row r="87" spans="1:12" s="349" customFormat="1">
      <c r="A87" s="371"/>
      <c r="B87" s="380" t="s">
        <v>540</v>
      </c>
      <c r="C87" s="416" t="s">
        <v>96</v>
      </c>
      <c r="D87" s="443">
        <v>2</v>
      </c>
      <c r="E87" s="672"/>
      <c r="F87" s="358">
        <f>D87*E87</f>
        <v>0</v>
      </c>
      <c r="G87" s="347"/>
    </row>
    <row r="88" spans="1:12" s="349" customFormat="1" ht="16.149999999999999" customHeight="1">
      <c r="A88" s="342"/>
      <c r="B88" s="390" t="s">
        <v>514</v>
      </c>
      <c r="C88" s="391"/>
      <c r="D88" s="392"/>
      <c r="E88" s="392"/>
      <c r="F88" s="393"/>
      <c r="G88" s="347"/>
      <c r="H88" s="348"/>
    </row>
    <row r="89" spans="1:12" s="349" customFormat="1" ht="16.149999999999999" customHeight="1">
      <c r="A89" s="342"/>
      <c r="B89" s="350"/>
      <c r="C89" s="351"/>
      <c r="D89" s="347"/>
      <c r="E89" s="347"/>
      <c r="F89" s="352"/>
      <c r="G89" s="347"/>
      <c r="H89" s="348"/>
    </row>
    <row r="90" spans="1:12" s="359" customFormat="1" ht="28.5" customHeight="1">
      <c r="A90" s="353" t="s">
        <v>524</v>
      </c>
      <c r="B90" s="380" t="s">
        <v>541</v>
      </c>
      <c r="C90" s="355"/>
      <c r="D90" s="356"/>
      <c r="E90" s="357"/>
      <c r="F90" s="358"/>
    </row>
    <row r="91" spans="1:12" s="359" customFormat="1" ht="12.75" customHeight="1">
      <c r="A91" s="394"/>
      <c r="B91" s="397" t="s">
        <v>542</v>
      </c>
      <c r="C91" s="416" t="s">
        <v>96</v>
      </c>
      <c r="D91" s="381">
        <v>1</v>
      </c>
      <c r="E91" s="668"/>
      <c r="F91" s="358">
        <f>D91*E91</f>
        <v>0</v>
      </c>
    </row>
    <row r="92" spans="1:12" s="359" customFormat="1" ht="12.75" customHeight="1">
      <c r="A92" s="394"/>
      <c r="B92" s="397" t="s">
        <v>517</v>
      </c>
      <c r="C92" s="416" t="s">
        <v>96</v>
      </c>
      <c r="D92" s="381">
        <v>2</v>
      </c>
      <c r="E92" s="668"/>
      <c r="F92" s="358">
        <f>D92*E92</f>
        <v>0</v>
      </c>
    </row>
    <row r="93" spans="1:12" s="399" customFormat="1">
      <c r="A93" s="360"/>
      <c r="B93" s="397" t="s">
        <v>516</v>
      </c>
      <c r="C93" s="416" t="s">
        <v>96</v>
      </c>
      <c r="D93" s="381">
        <v>1</v>
      </c>
      <c r="E93" s="668"/>
      <c r="F93" s="358">
        <f>D93*E93</f>
        <v>0</v>
      </c>
      <c r="G93" s="398"/>
      <c r="K93" s="375"/>
      <c r="L93" s="375"/>
    </row>
    <row r="94" spans="1:12" s="359" customFormat="1" ht="12.75" customHeight="1">
      <c r="A94" s="394"/>
      <c r="B94" s="380" t="s">
        <v>543</v>
      </c>
      <c r="C94" s="416" t="s">
        <v>96</v>
      </c>
      <c r="D94" s="381">
        <v>2</v>
      </c>
      <c r="E94" s="668"/>
      <c r="F94" s="358">
        <f>D94*E94</f>
        <v>0</v>
      </c>
    </row>
    <row r="95" spans="1:12" s="399" customFormat="1">
      <c r="A95" s="360"/>
      <c r="B95" s="380" t="s">
        <v>544</v>
      </c>
      <c r="C95" s="416" t="s">
        <v>96</v>
      </c>
      <c r="D95" s="381">
        <v>1</v>
      </c>
      <c r="E95" s="668"/>
      <c r="F95" s="358">
        <f>D95*E95</f>
        <v>0</v>
      </c>
      <c r="G95" s="398"/>
      <c r="K95" s="375"/>
      <c r="L95" s="375"/>
    </row>
    <row r="96" spans="1:12" s="349" customFormat="1">
      <c r="A96" s="342"/>
      <c r="B96" s="385" t="s">
        <v>545</v>
      </c>
      <c r="C96" s="386" t="s">
        <v>510</v>
      </c>
      <c r="D96" s="387">
        <v>1</v>
      </c>
      <c r="E96" s="409"/>
      <c r="F96" s="358">
        <f>SUM(F91:F95)</f>
        <v>0</v>
      </c>
      <c r="G96" s="347"/>
      <c r="H96" s="348"/>
    </row>
    <row r="97" spans="1:12" s="349" customFormat="1" ht="16.149999999999999" customHeight="1">
      <c r="A97" s="342"/>
      <c r="B97" s="390" t="s">
        <v>514</v>
      </c>
      <c r="C97" s="391"/>
      <c r="D97" s="392"/>
      <c r="E97" s="392"/>
      <c r="F97" s="393"/>
      <c r="G97" s="347"/>
      <c r="H97" s="348"/>
    </row>
    <row r="98" spans="1:12" s="349" customFormat="1" ht="16.149999999999999" customHeight="1">
      <c r="A98" s="342"/>
      <c r="B98" s="350"/>
      <c r="C98" s="351"/>
      <c r="D98" s="347"/>
      <c r="E98" s="347"/>
      <c r="F98" s="352"/>
      <c r="G98" s="347"/>
      <c r="H98" s="348"/>
    </row>
    <row r="99" spans="1:12" s="359" customFormat="1" ht="28.5" customHeight="1">
      <c r="A99" s="353" t="s">
        <v>546</v>
      </c>
      <c r="B99" s="380" t="s">
        <v>547</v>
      </c>
      <c r="C99" s="355"/>
      <c r="D99" s="356"/>
      <c r="E99" s="357"/>
      <c r="F99" s="358"/>
    </row>
    <row r="100" spans="1:12" s="359" customFormat="1" ht="12.75" customHeight="1">
      <c r="A100" s="394"/>
      <c r="B100" s="397" t="s">
        <v>542</v>
      </c>
      <c r="C100" s="416" t="s">
        <v>96</v>
      </c>
      <c r="D100" s="381">
        <v>1</v>
      </c>
      <c r="E100" s="668"/>
      <c r="F100" s="358">
        <f t="shared" ref="F100:F104" si="2">D100*E100</f>
        <v>0</v>
      </c>
    </row>
    <row r="101" spans="1:12" s="359" customFormat="1" ht="12.75" customHeight="1">
      <c r="A101" s="394"/>
      <c r="B101" s="397" t="s">
        <v>500</v>
      </c>
      <c r="C101" s="416" t="s">
        <v>96</v>
      </c>
      <c r="D101" s="381">
        <v>2</v>
      </c>
      <c r="E101" s="668"/>
      <c r="F101" s="358">
        <f t="shared" si="2"/>
        <v>0</v>
      </c>
    </row>
    <row r="102" spans="1:12" s="399" customFormat="1">
      <c r="A102" s="360"/>
      <c r="B102" s="397" t="s">
        <v>516</v>
      </c>
      <c r="C102" s="416" t="s">
        <v>96</v>
      </c>
      <c r="D102" s="381">
        <v>1</v>
      </c>
      <c r="E102" s="668"/>
      <c r="F102" s="358">
        <f t="shared" si="2"/>
        <v>0</v>
      </c>
      <c r="G102" s="398"/>
      <c r="K102" s="375"/>
      <c r="L102" s="375"/>
    </row>
    <row r="103" spans="1:12" s="359" customFormat="1" ht="12.75" customHeight="1">
      <c r="A103" s="394"/>
      <c r="B103" s="380" t="s">
        <v>548</v>
      </c>
      <c r="C103" s="416" t="s">
        <v>96</v>
      </c>
      <c r="D103" s="381">
        <v>2</v>
      </c>
      <c r="E103" s="668"/>
      <c r="F103" s="358">
        <f t="shared" si="2"/>
        <v>0</v>
      </c>
    </row>
    <row r="104" spans="1:12" s="399" customFormat="1">
      <c r="A104" s="360"/>
      <c r="B104" s="380" t="s">
        <v>544</v>
      </c>
      <c r="C104" s="416" t="s">
        <v>96</v>
      </c>
      <c r="D104" s="381">
        <v>1</v>
      </c>
      <c r="E104" s="668"/>
      <c r="F104" s="358">
        <f>D104*E104</f>
        <v>0</v>
      </c>
      <c r="G104" s="398"/>
      <c r="K104" s="375"/>
      <c r="L104" s="375"/>
    </row>
    <row r="105" spans="1:12" s="349" customFormat="1">
      <c r="A105" s="342"/>
      <c r="B105" s="385" t="s">
        <v>549</v>
      </c>
      <c r="C105" s="386" t="s">
        <v>510</v>
      </c>
      <c r="D105" s="387">
        <v>1</v>
      </c>
      <c r="E105" s="409"/>
      <c r="F105" s="358">
        <f>SUM(F100:F104)</f>
        <v>0</v>
      </c>
      <c r="G105" s="347"/>
      <c r="H105" s="348"/>
    </row>
    <row r="106" spans="1:12" s="349" customFormat="1" ht="16.149999999999999" customHeight="1">
      <c r="A106" s="342"/>
      <c r="B106" s="390" t="s">
        <v>514</v>
      </c>
      <c r="C106" s="391"/>
      <c r="D106" s="392"/>
      <c r="E106" s="392"/>
      <c r="F106" s="393"/>
      <c r="G106" s="347"/>
      <c r="H106" s="348"/>
    </row>
    <row r="107" spans="1:12" s="349" customFormat="1" ht="16.149999999999999" customHeight="1">
      <c r="A107" s="342"/>
      <c r="B107" s="350"/>
      <c r="C107" s="351"/>
      <c r="D107" s="347"/>
      <c r="E107" s="347"/>
      <c r="F107" s="352"/>
      <c r="G107" s="347"/>
      <c r="H107" s="348"/>
    </row>
    <row r="108" spans="1:12" s="359" customFormat="1" ht="28.5" customHeight="1">
      <c r="A108" s="353" t="s">
        <v>550</v>
      </c>
      <c r="B108" s="380" t="s">
        <v>551</v>
      </c>
      <c r="C108" s="355"/>
      <c r="D108" s="356"/>
      <c r="E108" s="357"/>
      <c r="F108" s="358"/>
    </row>
    <row r="109" spans="1:12" s="359" customFormat="1" ht="12.75" customHeight="1">
      <c r="A109" s="394"/>
      <c r="B109" s="397" t="s">
        <v>542</v>
      </c>
      <c r="C109" s="416" t="s">
        <v>96</v>
      </c>
      <c r="D109" s="381">
        <v>1</v>
      </c>
      <c r="E109" s="668"/>
      <c r="F109" s="358">
        <f>D109*E109</f>
        <v>0</v>
      </c>
    </row>
    <row r="110" spans="1:12" s="359" customFormat="1" ht="12.75" customHeight="1">
      <c r="A110" s="394"/>
      <c r="B110" s="397" t="s">
        <v>500</v>
      </c>
      <c r="C110" s="416" t="s">
        <v>96</v>
      </c>
      <c r="D110" s="381">
        <v>8</v>
      </c>
      <c r="E110" s="668"/>
      <c r="F110" s="358">
        <f>D110*E110</f>
        <v>0</v>
      </c>
    </row>
    <row r="111" spans="1:12" s="399" customFormat="1">
      <c r="A111" s="360"/>
      <c r="B111" s="380" t="s">
        <v>552</v>
      </c>
      <c r="C111" s="416" t="s">
        <v>96</v>
      </c>
      <c r="D111" s="381">
        <v>8</v>
      </c>
      <c r="E111" s="668"/>
      <c r="F111" s="358">
        <f>D111*E111</f>
        <v>0</v>
      </c>
      <c r="G111" s="398"/>
      <c r="K111" s="375"/>
      <c r="L111" s="375"/>
    </row>
    <row r="112" spans="1:12" s="349" customFormat="1">
      <c r="A112" s="342"/>
      <c r="B112" s="385" t="s">
        <v>553</v>
      </c>
      <c r="C112" s="386" t="s">
        <v>510</v>
      </c>
      <c r="D112" s="387">
        <v>2</v>
      </c>
      <c r="E112" s="409"/>
      <c r="F112" s="358">
        <f>SUM(F109:F111)*D112</f>
        <v>0</v>
      </c>
      <c r="G112" s="347"/>
      <c r="H112" s="348"/>
    </row>
    <row r="113" spans="1:12" s="349" customFormat="1" ht="16.149999999999999" customHeight="1">
      <c r="A113" s="342"/>
      <c r="B113" s="390" t="s">
        <v>514</v>
      </c>
      <c r="C113" s="391"/>
      <c r="D113" s="392"/>
      <c r="E113" s="392"/>
      <c r="F113" s="393"/>
      <c r="G113" s="347"/>
      <c r="H113" s="348"/>
    </row>
    <row r="114" spans="1:12" s="349" customFormat="1" ht="16.149999999999999" customHeight="1">
      <c r="A114" s="342"/>
      <c r="B114" s="350"/>
      <c r="C114" s="351"/>
      <c r="D114" s="347"/>
      <c r="E114" s="347"/>
      <c r="F114" s="352"/>
      <c r="G114" s="347"/>
      <c r="H114" s="348"/>
    </row>
    <row r="115" spans="1:12" s="359" customFormat="1" ht="28.5" customHeight="1">
      <c r="A115" s="353" t="s">
        <v>554</v>
      </c>
      <c r="B115" s="380" t="s">
        <v>555</v>
      </c>
      <c r="C115" s="355"/>
      <c r="D115" s="356"/>
      <c r="E115" s="357"/>
      <c r="F115" s="358"/>
    </row>
    <row r="116" spans="1:12" s="359" customFormat="1" ht="12.75" customHeight="1">
      <c r="A116" s="394"/>
      <c r="B116" s="397" t="s">
        <v>542</v>
      </c>
      <c r="C116" s="416" t="s">
        <v>96</v>
      </c>
      <c r="D116" s="381">
        <v>1</v>
      </c>
      <c r="E116" s="668"/>
      <c r="F116" s="358">
        <f>D116*E116</f>
        <v>0</v>
      </c>
    </row>
    <row r="117" spans="1:12" s="359" customFormat="1" ht="12.75" customHeight="1">
      <c r="A117" s="394"/>
      <c r="B117" s="397" t="s">
        <v>500</v>
      </c>
      <c r="C117" s="416" t="s">
        <v>96</v>
      </c>
      <c r="D117" s="381">
        <v>4</v>
      </c>
      <c r="E117" s="668"/>
      <c r="F117" s="358">
        <f>D117*E117</f>
        <v>0</v>
      </c>
    </row>
    <row r="118" spans="1:12" s="399" customFormat="1">
      <c r="A118" s="360"/>
      <c r="B118" s="380" t="s">
        <v>552</v>
      </c>
      <c r="C118" s="416" t="s">
        <v>96</v>
      </c>
      <c r="D118" s="381">
        <v>4</v>
      </c>
      <c r="E118" s="668"/>
      <c r="F118" s="358">
        <f>D118*E118</f>
        <v>0</v>
      </c>
      <c r="G118" s="398"/>
      <c r="K118" s="375"/>
      <c r="L118" s="375"/>
    </row>
    <row r="119" spans="1:12" s="359" customFormat="1" ht="26.15" customHeight="1">
      <c r="A119" s="394"/>
      <c r="B119" s="380" t="s">
        <v>556</v>
      </c>
      <c r="C119" s="416" t="s">
        <v>96</v>
      </c>
      <c r="D119" s="381">
        <v>2</v>
      </c>
      <c r="E119" s="668"/>
      <c r="F119" s="358">
        <f>D119*E119</f>
        <v>0</v>
      </c>
    </row>
    <row r="120" spans="1:12" s="349" customFormat="1">
      <c r="A120" s="342"/>
      <c r="B120" s="385" t="s">
        <v>557</v>
      </c>
      <c r="C120" s="386" t="s">
        <v>510</v>
      </c>
      <c r="D120" s="387">
        <v>1</v>
      </c>
      <c r="E120" s="409"/>
      <c r="F120" s="358">
        <f>SUM(F116:F119)</f>
        <v>0</v>
      </c>
      <c r="G120" s="347"/>
      <c r="H120" s="348"/>
    </row>
    <row r="121" spans="1:12" s="349" customFormat="1" ht="16.149999999999999" customHeight="1">
      <c r="A121" s="342"/>
      <c r="B121" s="390" t="s">
        <v>514</v>
      </c>
      <c r="C121" s="391"/>
      <c r="D121" s="392"/>
      <c r="E121" s="392"/>
      <c r="F121" s="393"/>
      <c r="G121" s="347"/>
      <c r="H121" s="348"/>
    </row>
    <row r="122" spans="1:12" s="349" customFormat="1" ht="16.149999999999999" customHeight="1">
      <c r="A122" s="342"/>
      <c r="B122" s="350"/>
      <c r="C122" s="351"/>
      <c r="D122" s="347"/>
      <c r="E122" s="347"/>
      <c r="F122" s="352"/>
      <c r="G122" s="347"/>
      <c r="H122" s="348"/>
    </row>
    <row r="123" spans="1:12" s="413" customFormat="1" ht="68.25" customHeight="1">
      <c r="A123" s="371" t="s">
        <v>558</v>
      </c>
      <c r="B123" s="380" t="s">
        <v>559</v>
      </c>
      <c r="C123" s="380"/>
      <c r="D123" s="380"/>
      <c r="E123" s="410"/>
      <c r="F123" s="411"/>
      <c r="G123" s="373"/>
      <c r="H123" s="412"/>
      <c r="I123" s="319"/>
      <c r="J123" s="319"/>
      <c r="K123" s="373"/>
      <c r="L123" s="373"/>
    </row>
    <row r="124" spans="1:12" s="329" customFormat="1" ht="14">
      <c r="A124" s="414"/>
      <c r="B124" s="415" t="s">
        <v>560</v>
      </c>
      <c r="C124" s="416" t="s">
        <v>405</v>
      </c>
      <c r="D124" s="417">
        <v>100</v>
      </c>
      <c r="E124" s="418"/>
      <c r="F124" s="358">
        <f t="shared" ref="F124:F129" si="3">D124*E124</f>
        <v>0</v>
      </c>
    </row>
    <row r="125" spans="1:12" s="329" customFormat="1" ht="14">
      <c r="A125" s="414"/>
      <c r="B125" s="415" t="s">
        <v>561</v>
      </c>
      <c r="C125" s="416" t="s">
        <v>405</v>
      </c>
      <c r="D125" s="417">
        <v>50</v>
      </c>
      <c r="E125" s="418"/>
      <c r="F125" s="358">
        <f t="shared" si="3"/>
        <v>0</v>
      </c>
    </row>
    <row r="126" spans="1:12" s="329" customFormat="1" ht="14">
      <c r="A126" s="414"/>
      <c r="B126" s="415" t="s">
        <v>562</v>
      </c>
      <c r="C126" s="416" t="s">
        <v>405</v>
      </c>
      <c r="D126" s="417">
        <v>25</v>
      </c>
      <c r="E126" s="418"/>
      <c r="F126" s="358">
        <f t="shared" si="3"/>
        <v>0</v>
      </c>
    </row>
    <row r="127" spans="1:12" s="329" customFormat="1" ht="14">
      <c r="A127" s="414"/>
      <c r="B127" s="415" t="s">
        <v>563</v>
      </c>
      <c r="C127" s="416" t="s">
        <v>405</v>
      </c>
      <c r="D127" s="417">
        <v>50</v>
      </c>
      <c r="E127" s="418"/>
      <c r="F127" s="358">
        <f t="shared" si="3"/>
        <v>0</v>
      </c>
    </row>
    <row r="128" spans="1:12" s="329" customFormat="1" ht="14">
      <c r="A128" s="414"/>
      <c r="B128" s="415" t="s">
        <v>564</v>
      </c>
      <c r="C128" s="416" t="s">
        <v>405</v>
      </c>
      <c r="D128" s="417">
        <v>180</v>
      </c>
      <c r="E128" s="418"/>
      <c r="F128" s="358">
        <f t="shared" si="3"/>
        <v>0</v>
      </c>
    </row>
    <row r="129" spans="1:17" s="329" customFormat="1" ht="14">
      <c r="A129" s="414"/>
      <c r="B129" s="415" t="s">
        <v>565</v>
      </c>
      <c r="C129" s="416" t="s">
        <v>405</v>
      </c>
      <c r="D129" s="417">
        <v>200</v>
      </c>
      <c r="E129" s="418"/>
      <c r="F129" s="358">
        <f>D129*E129</f>
        <v>0</v>
      </c>
    </row>
    <row r="130" spans="1:17" s="349" customFormat="1" ht="16.149999999999999" customHeight="1">
      <c r="A130" s="342"/>
      <c r="B130" s="390" t="s">
        <v>514</v>
      </c>
      <c r="C130" s="391"/>
      <c r="D130" s="392"/>
      <c r="E130" s="392"/>
      <c r="F130" s="393"/>
      <c r="G130" s="347"/>
      <c r="H130" s="348"/>
    </row>
    <row r="131" spans="1:17">
      <c r="A131" s="371"/>
      <c r="B131" s="444"/>
      <c r="C131" s="445"/>
      <c r="D131" s="446"/>
      <c r="E131" s="373"/>
      <c r="F131" s="447"/>
      <c r="G131" s="318"/>
      <c r="K131" s="318"/>
      <c r="L131" s="318"/>
    </row>
    <row r="132" spans="1:17" s="221" customFormat="1" ht="41.5" customHeight="1">
      <c r="A132" s="353" t="s">
        <v>566</v>
      </c>
      <c r="B132" s="380" t="s">
        <v>567</v>
      </c>
      <c r="C132" s="448"/>
      <c r="D132" s="448"/>
      <c r="E132" s="448"/>
      <c r="F132" s="449"/>
      <c r="G132" s="318"/>
      <c r="H132" s="318"/>
      <c r="I132" s="318"/>
      <c r="J132" s="318"/>
      <c r="K132" s="318"/>
      <c r="L132" s="318"/>
      <c r="M132" s="318"/>
      <c r="N132" s="318"/>
      <c r="O132" s="318"/>
      <c r="P132" s="318"/>
      <c r="Q132" s="318"/>
    </row>
    <row r="133" spans="1:17" s="221" customFormat="1" ht="13">
      <c r="A133" s="450"/>
      <c r="B133" s="451" t="s">
        <v>568</v>
      </c>
      <c r="C133" s="416" t="s">
        <v>405</v>
      </c>
      <c r="D133" s="452">
        <v>60</v>
      </c>
      <c r="E133" s="431"/>
      <c r="F133" s="358">
        <f>E133*D133</f>
        <v>0</v>
      </c>
      <c r="G133" s="318"/>
      <c r="H133" s="318"/>
      <c r="I133" s="318"/>
      <c r="J133" s="318"/>
      <c r="K133" s="318"/>
      <c r="L133" s="318"/>
      <c r="M133" s="318"/>
      <c r="N133" s="318"/>
      <c r="O133" s="318"/>
      <c r="P133" s="318"/>
      <c r="Q133" s="318"/>
    </row>
    <row r="134" spans="1:17" s="221" customFormat="1" ht="13">
      <c r="A134" s="450"/>
      <c r="B134" s="451" t="s">
        <v>569</v>
      </c>
      <c r="C134" s="416" t="s">
        <v>405</v>
      </c>
      <c r="D134" s="452">
        <v>40</v>
      </c>
      <c r="E134" s="431"/>
      <c r="F134" s="358">
        <f>E134*D134</f>
        <v>0</v>
      </c>
      <c r="G134" s="318"/>
      <c r="H134" s="318"/>
      <c r="I134" s="318"/>
      <c r="J134" s="318"/>
      <c r="K134" s="318"/>
      <c r="L134" s="318"/>
      <c r="M134" s="318"/>
      <c r="N134" s="318"/>
      <c r="O134" s="318"/>
      <c r="P134" s="318"/>
      <c r="Q134" s="318"/>
    </row>
    <row r="135" spans="1:17" s="349" customFormat="1" ht="16.149999999999999" customHeight="1">
      <c r="A135" s="342"/>
      <c r="B135" s="390" t="s">
        <v>514</v>
      </c>
      <c r="C135" s="391"/>
      <c r="D135" s="392"/>
      <c r="E135" s="392"/>
      <c r="F135" s="393"/>
      <c r="G135" s="347"/>
      <c r="H135" s="348"/>
    </row>
    <row r="136" spans="1:17">
      <c r="A136" s="371"/>
      <c r="B136" s="444"/>
      <c r="C136" s="445"/>
      <c r="D136" s="446"/>
      <c r="E136" s="373"/>
      <c r="F136" s="447"/>
      <c r="G136" s="318"/>
      <c r="K136" s="318"/>
      <c r="L136" s="318"/>
    </row>
    <row r="137" spans="1:17" s="457" customFormat="1" ht="45.75" customHeight="1">
      <c r="A137" s="453" t="s">
        <v>570</v>
      </c>
      <c r="B137" s="454" t="s">
        <v>571</v>
      </c>
      <c r="C137" s="455"/>
      <c r="D137" s="456"/>
      <c r="E137" s="431"/>
      <c r="F137" s="358"/>
      <c r="G137" s="319"/>
      <c r="H137" s="319"/>
      <c r="I137" s="319"/>
      <c r="J137" s="319"/>
      <c r="K137" s="319"/>
      <c r="L137" s="319"/>
    </row>
    <row r="138" spans="1:17" s="457" customFormat="1" ht="14.5">
      <c r="A138" s="458"/>
      <c r="B138" s="415" t="s">
        <v>572</v>
      </c>
      <c r="C138" s="416" t="s">
        <v>405</v>
      </c>
      <c r="D138" s="456">
        <v>50</v>
      </c>
      <c r="E138" s="670"/>
      <c r="F138" s="358">
        <v>0</v>
      </c>
      <c r="G138" s="319"/>
      <c r="H138" s="319"/>
      <c r="I138" s="319"/>
      <c r="J138" s="319"/>
      <c r="K138" s="319"/>
      <c r="L138" s="319"/>
    </row>
    <row r="139" spans="1:17" s="457" customFormat="1" ht="14.5">
      <c r="A139" s="458"/>
      <c r="B139" s="415" t="s">
        <v>573</v>
      </c>
      <c r="C139" s="416" t="s">
        <v>405</v>
      </c>
      <c r="D139" s="456">
        <v>200</v>
      </c>
      <c r="E139" s="670"/>
      <c r="F139" s="358">
        <v>0</v>
      </c>
      <c r="G139" s="319"/>
      <c r="H139" s="319"/>
      <c r="I139" s="319"/>
      <c r="J139" s="319"/>
      <c r="K139" s="319"/>
      <c r="L139" s="319"/>
    </row>
    <row r="140" spans="1:17" s="457" customFormat="1" ht="14.5">
      <c r="A140" s="459"/>
      <c r="B140" s="380" t="s">
        <v>574</v>
      </c>
      <c r="C140" s="426" t="s">
        <v>405</v>
      </c>
      <c r="D140" s="456">
        <v>200</v>
      </c>
      <c r="E140" s="671"/>
      <c r="F140" s="358">
        <v>0</v>
      </c>
      <c r="G140" s="318"/>
      <c r="H140" s="318"/>
      <c r="I140" s="318"/>
      <c r="J140" s="318"/>
      <c r="K140" s="318"/>
      <c r="L140" s="318"/>
    </row>
    <row r="141" spans="1:17" s="349" customFormat="1" ht="16.149999999999999" customHeight="1">
      <c r="A141" s="342"/>
      <c r="B141" s="390" t="s">
        <v>514</v>
      </c>
      <c r="C141" s="391"/>
      <c r="D141" s="392"/>
      <c r="E141" s="392"/>
      <c r="F141" s="393"/>
      <c r="G141" s="347"/>
      <c r="H141" s="348"/>
    </row>
    <row r="142" spans="1:17">
      <c r="A142" s="371"/>
      <c r="B142" s="444"/>
      <c r="C142" s="445"/>
      <c r="D142" s="446"/>
      <c r="E142" s="373"/>
      <c r="F142" s="447"/>
      <c r="G142" s="318"/>
      <c r="K142" s="318"/>
      <c r="L142" s="318"/>
    </row>
    <row r="143" spans="1:17" s="226" customFormat="1" ht="45.65" customHeight="1">
      <c r="A143" s="353" t="s">
        <v>575</v>
      </c>
      <c r="B143" s="460" t="s">
        <v>576</v>
      </c>
      <c r="C143" s="460"/>
      <c r="D143" s="460"/>
      <c r="E143" s="461"/>
      <c r="F143" s="428"/>
      <c r="G143" s="462"/>
      <c r="H143" s="462"/>
      <c r="I143" s="462"/>
      <c r="J143" s="462"/>
    </row>
    <row r="144" spans="1:17" s="226" customFormat="1" ht="14">
      <c r="A144" s="353"/>
      <c r="B144" s="395" t="s">
        <v>577</v>
      </c>
      <c r="C144" s="463" t="s">
        <v>405</v>
      </c>
      <c r="D144" s="452">
        <v>100</v>
      </c>
      <c r="E144" s="670"/>
      <c r="F144" s="227">
        <f>D144*E144</f>
        <v>0</v>
      </c>
      <c r="G144" s="462"/>
      <c r="H144" s="462"/>
      <c r="I144" s="462"/>
      <c r="J144" s="462"/>
    </row>
    <row r="145" spans="1:12" s="349" customFormat="1" ht="16.149999999999999" customHeight="1">
      <c r="A145" s="342"/>
      <c r="B145" s="390" t="s">
        <v>514</v>
      </c>
      <c r="C145" s="391"/>
      <c r="D145" s="392"/>
      <c r="E145" s="392"/>
      <c r="F145" s="393"/>
      <c r="G145" s="347"/>
      <c r="H145" s="348"/>
    </row>
    <row r="146" spans="1:12">
      <c r="A146" s="371"/>
      <c r="B146" s="444"/>
      <c r="C146" s="445"/>
      <c r="D146" s="446"/>
      <c r="E146" s="373"/>
      <c r="F146" s="447"/>
      <c r="G146" s="318"/>
      <c r="K146" s="318"/>
      <c r="L146" s="318"/>
    </row>
    <row r="147" spans="1:12" s="319" customFormat="1" ht="28.15" customHeight="1">
      <c r="A147" s="371" t="s">
        <v>578</v>
      </c>
      <c r="B147" s="380" t="s">
        <v>579</v>
      </c>
      <c r="C147" s="355" t="s">
        <v>96</v>
      </c>
      <c r="D147" s="356">
        <v>10</v>
      </c>
      <c r="E147" s="418"/>
      <c r="F147" s="358">
        <f>D147*E147</f>
        <v>0</v>
      </c>
      <c r="G147" s="447"/>
      <c r="H147" s="447"/>
      <c r="I147" s="447"/>
      <c r="J147" s="447"/>
      <c r="K147" s="447"/>
      <c r="L147" s="447"/>
    </row>
    <row r="148" spans="1:12" s="349" customFormat="1" ht="16.149999999999999" customHeight="1">
      <c r="A148" s="342"/>
      <c r="B148" s="390" t="s">
        <v>514</v>
      </c>
      <c r="C148" s="391"/>
      <c r="D148" s="392"/>
      <c r="E148" s="392"/>
      <c r="F148" s="393"/>
      <c r="G148" s="347"/>
      <c r="H148" s="348"/>
    </row>
    <row r="149" spans="1:12">
      <c r="A149" s="371"/>
      <c r="B149" s="444"/>
      <c r="C149" s="445"/>
      <c r="D149" s="446"/>
      <c r="E149" s="373"/>
      <c r="F149" s="447"/>
      <c r="G149" s="318"/>
      <c r="K149" s="318"/>
      <c r="L149" s="318"/>
    </row>
    <row r="150" spans="1:12" s="319" customFormat="1" ht="27.65" customHeight="1">
      <c r="A150" s="371" t="s">
        <v>580</v>
      </c>
      <c r="B150" s="464" t="s">
        <v>581</v>
      </c>
      <c r="C150" s="416" t="s">
        <v>457</v>
      </c>
      <c r="D150" s="356">
        <v>1</v>
      </c>
      <c r="E150" s="418"/>
      <c r="F150" s="358">
        <f>D150*E150</f>
        <v>0</v>
      </c>
      <c r="G150" s="373"/>
      <c r="H150" s="373"/>
      <c r="I150" s="373"/>
      <c r="J150" s="373"/>
      <c r="K150" s="373"/>
      <c r="L150" s="373"/>
    </row>
    <row r="151" spans="1:12" s="349" customFormat="1">
      <c r="A151" s="342"/>
      <c r="B151" s="465"/>
      <c r="C151" s="445"/>
      <c r="D151" s="446"/>
      <c r="E151" s="398"/>
      <c r="F151" s="466"/>
      <c r="G151" s="347"/>
      <c r="H151" s="348"/>
    </row>
    <row r="152" spans="1:12" s="329" customFormat="1" ht="16.5" customHeight="1">
      <c r="A152" s="371" t="s">
        <v>582</v>
      </c>
      <c r="B152" s="380" t="s">
        <v>583</v>
      </c>
      <c r="C152" s="426"/>
      <c r="D152" s="427"/>
      <c r="E152" s="467"/>
      <c r="F152" s="468"/>
      <c r="G152" s="373"/>
      <c r="H152" s="373"/>
      <c r="I152" s="373"/>
      <c r="J152" s="373"/>
      <c r="K152" s="373"/>
      <c r="L152" s="373"/>
    </row>
    <row r="153" spans="1:12" s="329" customFormat="1" ht="15" customHeight="1">
      <c r="A153" s="371"/>
      <c r="B153" s="380" t="s">
        <v>584</v>
      </c>
      <c r="C153" s="401" t="s">
        <v>96</v>
      </c>
      <c r="D153" s="456">
        <v>20</v>
      </c>
      <c r="E153" s="670"/>
      <c r="F153" s="358">
        <f>D153*E153</f>
        <v>0</v>
      </c>
      <c r="G153" s="373"/>
      <c r="H153" s="373"/>
      <c r="I153" s="373"/>
      <c r="J153" s="373"/>
      <c r="K153" s="373"/>
      <c r="L153" s="373"/>
    </row>
    <row r="154" spans="1:12" s="329" customFormat="1" ht="14">
      <c r="A154" s="371"/>
      <c r="B154" s="380" t="s">
        <v>585</v>
      </c>
      <c r="C154" s="416" t="s">
        <v>96</v>
      </c>
      <c r="D154" s="456">
        <v>2</v>
      </c>
      <c r="E154" s="670"/>
      <c r="F154" s="358">
        <f>D154*E154</f>
        <v>0</v>
      </c>
      <c r="G154" s="373"/>
      <c r="H154" s="373"/>
      <c r="I154" s="373"/>
      <c r="J154" s="373"/>
      <c r="K154" s="373"/>
      <c r="L154" s="373"/>
    </row>
    <row r="155" spans="1:12" s="329" customFormat="1" ht="15" customHeight="1">
      <c r="A155" s="371"/>
      <c r="B155" s="380" t="s">
        <v>586</v>
      </c>
      <c r="C155" s="401" t="s">
        <v>96</v>
      </c>
      <c r="D155" s="456">
        <v>4</v>
      </c>
      <c r="E155" s="670"/>
      <c r="F155" s="358">
        <f>D155*E155</f>
        <v>0</v>
      </c>
      <c r="G155" s="373"/>
      <c r="H155" s="373"/>
      <c r="I155" s="373"/>
      <c r="J155" s="373"/>
      <c r="K155" s="373"/>
      <c r="L155" s="373"/>
    </row>
    <row r="156" spans="1:12" s="329" customFormat="1" ht="14">
      <c r="A156" s="371"/>
      <c r="B156" s="444"/>
      <c r="C156" s="469"/>
      <c r="D156" s="470"/>
      <c r="E156" s="398"/>
      <c r="F156" s="447"/>
      <c r="G156" s="373"/>
      <c r="H156" s="373"/>
      <c r="I156" s="373"/>
      <c r="J156" s="373"/>
      <c r="K156" s="373"/>
      <c r="L156" s="373"/>
    </row>
    <row r="157" spans="1:12" s="329" customFormat="1" ht="16.5" customHeight="1">
      <c r="A157" s="371" t="s">
        <v>587</v>
      </c>
      <c r="B157" s="380" t="s">
        <v>588</v>
      </c>
      <c r="C157" s="426"/>
      <c r="D157" s="427"/>
      <c r="E157" s="467"/>
      <c r="F157" s="468"/>
      <c r="G157" s="373"/>
      <c r="H157" s="373"/>
      <c r="I157" s="373"/>
      <c r="J157" s="373"/>
      <c r="K157" s="373"/>
      <c r="L157" s="373"/>
    </row>
    <row r="158" spans="1:12" s="329" customFormat="1" ht="15" customHeight="1">
      <c r="A158" s="371"/>
      <c r="B158" s="380" t="s">
        <v>589</v>
      </c>
      <c r="C158" s="401" t="s">
        <v>96</v>
      </c>
      <c r="D158" s="456">
        <v>1</v>
      </c>
      <c r="E158" s="670"/>
      <c r="F158" s="358">
        <f t="shared" ref="F158:F170" si="4">D158*E158</f>
        <v>0</v>
      </c>
      <c r="G158" s="373"/>
      <c r="H158" s="373"/>
      <c r="I158" s="373"/>
      <c r="J158" s="373"/>
      <c r="K158" s="373"/>
      <c r="L158" s="373"/>
    </row>
    <row r="159" spans="1:12" s="329" customFormat="1" ht="15" customHeight="1">
      <c r="A159" s="371"/>
      <c r="B159" s="380" t="s">
        <v>590</v>
      </c>
      <c r="C159" s="401" t="s">
        <v>96</v>
      </c>
      <c r="D159" s="456">
        <v>1</v>
      </c>
      <c r="E159" s="670"/>
      <c r="F159" s="358">
        <f t="shared" si="4"/>
        <v>0</v>
      </c>
      <c r="G159" s="373"/>
      <c r="H159" s="373"/>
      <c r="I159" s="373"/>
      <c r="J159" s="373"/>
      <c r="K159" s="373"/>
      <c r="L159" s="373"/>
    </row>
    <row r="160" spans="1:12" s="329" customFormat="1" ht="13.5" customHeight="1">
      <c r="A160" s="371"/>
      <c r="B160" s="380" t="s">
        <v>591</v>
      </c>
      <c r="C160" s="401" t="s">
        <v>96</v>
      </c>
      <c r="D160" s="456">
        <v>1</v>
      </c>
      <c r="E160" s="670"/>
      <c r="F160" s="358">
        <f t="shared" si="4"/>
        <v>0</v>
      </c>
      <c r="G160" s="373"/>
      <c r="H160" s="373"/>
      <c r="I160" s="373"/>
      <c r="J160" s="373"/>
      <c r="K160" s="373"/>
      <c r="L160" s="373"/>
    </row>
    <row r="161" spans="1:12" s="329" customFormat="1" ht="13.5" customHeight="1">
      <c r="A161" s="371"/>
      <c r="B161" s="380" t="s">
        <v>592</v>
      </c>
      <c r="C161" s="401" t="s">
        <v>96</v>
      </c>
      <c r="D161" s="456">
        <v>1</v>
      </c>
      <c r="E161" s="670"/>
      <c r="F161" s="358">
        <f t="shared" si="4"/>
        <v>0</v>
      </c>
      <c r="G161" s="373"/>
      <c r="H161" s="373"/>
      <c r="I161" s="373"/>
      <c r="J161" s="373"/>
      <c r="K161" s="373"/>
      <c r="L161" s="373"/>
    </row>
    <row r="162" spans="1:12" s="329" customFormat="1" ht="15" customHeight="1">
      <c r="A162" s="371"/>
      <c r="B162" s="380" t="s">
        <v>593</v>
      </c>
      <c r="C162" s="401" t="s">
        <v>96</v>
      </c>
      <c r="D162" s="456">
        <v>1</v>
      </c>
      <c r="E162" s="670"/>
      <c r="F162" s="358">
        <f t="shared" si="4"/>
        <v>0</v>
      </c>
      <c r="G162" s="373"/>
      <c r="H162" s="373"/>
      <c r="I162" s="373"/>
      <c r="J162" s="373"/>
      <c r="K162" s="373"/>
      <c r="L162" s="373"/>
    </row>
    <row r="163" spans="1:12" s="329" customFormat="1" ht="15" customHeight="1">
      <c r="A163" s="371"/>
      <c r="B163" s="380" t="s">
        <v>594</v>
      </c>
      <c r="C163" s="401" t="s">
        <v>96</v>
      </c>
      <c r="D163" s="456">
        <v>1</v>
      </c>
      <c r="E163" s="670"/>
      <c r="F163" s="358">
        <f t="shared" si="4"/>
        <v>0</v>
      </c>
      <c r="G163" s="373"/>
      <c r="H163" s="373"/>
      <c r="I163" s="373"/>
      <c r="J163" s="373"/>
      <c r="K163" s="373"/>
      <c r="L163" s="373"/>
    </row>
    <row r="164" spans="1:12" s="329" customFormat="1" ht="13.5" customHeight="1">
      <c r="A164" s="371"/>
      <c r="B164" s="380" t="s">
        <v>595</v>
      </c>
      <c r="C164" s="401" t="s">
        <v>96</v>
      </c>
      <c r="D164" s="456">
        <v>1</v>
      </c>
      <c r="E164" s="670"/>
      <c r="F164" s="358">
        <f t="shared" si="4"/>
        <v>0</v>
      </c>
      <c r="G164" s="373"/>
      <c r="H164" s="373"/>
      <c r="I164" s="373"/>
      <c r="J164" s="373"/>
      <c r="K164" s="373"/>
      <c r="L164" s="373"/>
    </row>
    <row r="165" spans="1:12" s="329" customFormat="1" ht="13.5" customHeight="1">
      <c r="A165" s="371"/>
      <c r="B165" s="380" t="s">
        <v>596</v>
      </c>
      <c r="C165" s="401" t="s">
        <v>457</v>
      </c>
      <c r="D165" s="456">
        <v>1</v>
      </c>
      <c r="E165" s="670"/>
      <c r="F165" s="358">
        <f t="shared" si="4"/>
        <v>0</v>
      </c>
      <c r="G165" s="373"/>
      <c r="H165" s="373"/>
      <c r="I165" s="373"/>
      <c r="J165" s="373"/>
      <c r="K165" s="373"/>
      <c r="L165" s="373"/>
    </row>
    <row r="166" spans="1:12" s="329" customFormat="1" ht="15" customHeight="1">
      <c r="A166" s="371"/>
      <c r="B166" s="380" t="s">
        <v>597</v>
      </c>
      <c r="C166" s="401" t="s">
        <v>96</v>
      </c>
      <c r="D166" s="456">
        <v>1</v>
      </c>
      <c r="E166" s="670"/>
      <c r="F166" s="358">
        <f t="shared" si="4"/>
        <v>0</v>
      </c>
      <c r="G166" s="373"/>
      <c r="H166" s="373"/>
      <c r="I166" s="373"/>
      <c r="J166" s="373"/>
      <c r="K166" s="373"/>
      <c r="L166" s="373"/>
    </row>
    <row r="167" spans="1:12" s="329" customFormat="1" ht="15" customHeight="1">
      <c r="A167" s="371"/>
      <c r="B167" s="380" t="s">
        <v>598</v>
      </c>
      <c r="C167" s="401" t="s">
        <v>96</v>
      </c>
      <c r="D167" s="456">
        <v>1</v>
      </c>
      <c r="E167" s="670"/>
      <c r="F167" s="358">
        <f t="shared" si="4"/>
        <v>0</v>
      </c>
      <c r="G167" s="373"/>
      <c r="H167" s="373"/>
      <c r="I167" s="373"/>
      <c r="J167" s="373"/>
      <c r="K167" s="373"/>
      <c r="L167" s="373"/>
    </row>
    <row r="168" spans="1:12" s="329" customFormat="1" ht="13.5" customHeight="1">
      <c r="A168" s="371"/>
      <c r="B168" s="380" t="s">
        <v>599</v>
      </c>
      <c r="C168" s="401" t="s">
        <v>96</v>
      </c>
      <c r="D168" s="456">
        <v>1</v>
      </c>
      <c r="E168" s="670"/>
      <c r="F168" s="358">
        <f t="shared" si="4"/>
        <v>0</v>
      </c>
      <c r="G168" s="373"/>
      <c r="H168" s="373"/>
      <c r="I168" s="373"/>
      <c r="J168" s="373"/>
      <c r="K168" s="373"/>
      <c r="L168" s="373"/>
    </row>
    <row r="169" spans="1:12" s="329" customFormat="1" ht="13.5" customHeight="1">
      <c r="A169" s="371"/>
      <c r="B169" s="380" t="s">
        <v>600</v>
      </c>
      <c r="C169" s="401" t="s">
        <v>96</v>
      </c>
      <c r="D169" s="456">
        <v>1</v>
      </c>
      <c r="E169" s="670"/>
      <c r="F169" s="358">
        <f t="shared" si="4"/>
        <v>0</v>
      </c>
      <c r="G169" s="373"/>
      <c r="H169" s="373"/>
      <c r="I169" s="373"/>
      <c r="J169" s="373"/>
      <c r="K169" s="373"/>
      <c r="L169" s="373"/>
    </row>
    <row r="170" spans="1:12" s="329" customFormat="1" ht="13.5" customHeight="1">
      <c r="A170" s="371"/>
      <c r="B170" s="380" t="s">
        <v>601</v>
      </c>
      <c r="C170" s="401" t="s">
        <v>457</v>
      </c>
      <c r="D170" s="456">
        <v>1</v>
      </c>
      <c r="E170" s="670"/>
      <c r="F170" s="358">
        <f t="shared" si="4"/>
        <v>0</v>
      </c>
      <c r="G170" s="373"/>
      <c r="H170" s="373"/>
      <c r="I170" s="373"/>
      <c r="J170" s="373"/>
      <c r="K170" s="373"/>
      <c r="L170" s="373"/>
    </row>
    <row r="171" spans="1:12" s="329" customFormat="1" ht="14.5" thickBot="1">
      <c r="A171" s="360"/>
      <c r="B171" s="471"/>
      <c r="C171" s="472"/>
      <c r="D171" s="473"/>
      <c r="E171" s="373"/>
      <c r="F171" s="474"/>
      <c r="G171" s="373"/>
      <c r="K171" s="321"/>
      <c r="L171" s="321"/>
    </row>
    <row r="172" spans="1:12" s="368" customFormat="1" ht="16" thickBot="1">
      <c r="A172" s="360"/>
      <c r="B172" s="475" t="s">
        <v>602</v>
      </c>
      <c r="C172" s="362"/>
      <c r="D172" s="363"/>
      <c r="E172" s="364"/>
      <c r="F172" s="365">
        <f>SUM(F158:F170)+SUM(F153:F155)+F150+F147+F144+SUM(F138:F140)+SUM(F133:F134)+SUM(F124:F129)+F120+F112+F105+F96+SUM(F85:F87)+SUM(F78:F81)+SUM(F73:F74)</f>
        <v>0</v>
      </c>
      <c r="G172" s="366"/>
      <c r="H172" s="367"/>
      <c r="K172" s="321"/>
      <c r="L172" s="321"/>
    </row>
    <row r="173" spans="1:12" s="368" customFormat="1" ht="15.5">
      <c r="A173" s="360"/>
      <c r="B173" s="476"/>
      <c r="C173" s="477"/>
      <c r="D173" s="473"/>
      <c r="E173" s="367"/>
      <c r="F173" s="478"/>
      <c r="G173" s="366"/>
      <c r="H173" s="367"/>
      <c r="K173" s="321"/>
      <c r="L173" s="321"/>
    </row>
    <row r="174" spans="1:12" s="349" customFormat="1">
      <c r="A174" s="342"/>
      <c r="B174" s="465"/>
      <c r="C174" s="445"/>
      <c r="D174" s="446"/>
      <c r="E174" s="398"/>
      <c r="F174" s="466"/>
      <c r="G174" s="347"/>
      <c r="H174" s="348"/>
    </row>
    <row r="175" spans="1:12" s="413" customFormat="1" ht="16" thickBot="1">
      <c r="A175" s="479"/>
      <c r="B175" s="480" t="s">
        <v>603</v>
      </c>
      <c r="C175" s="339"/>
      <c r="D175" s="340"/>
      <c r="E175" s="481"/>
      <c r="F175" s="466"/>
      <c r="G175" s="321"/>
      <c r="K175" s="321"/>
      <c r="L175" s="321"/>
    </row>
    <row r="176" spans="1:12" s="368" customFormat="1" ht="17.25" customHeight="1" thickTop="1">
      <c r="A176" s="482" t="s">
        <v>483</v>
      </c>
      <c r="B176" s="483" t="s">
        <v>484</v>
      </c>
      <c r="C176" s="484"/>
      <c r="D176" s="485"/>
      <c r="E176" s="486"/>
      <c r="F176" s="487"/>
    </row>
    <row r="177" spans="1:12" s="368" customFormat="1" ht="15.5">
      <c r="A177" s="482"/>
      <c r="B177" s="488"/>
      <c r="C177" s="489"/>
      <c r="D177" s="490"/>
      <c r="E177" s="491"/>
      <c r="F177" s="466"/>
    </row>
    <row r="178" spans="1:12" s="329" customFormat="1" ht="14">
      <c r="A178" s="492" t="s">
        <v>485</v>
      </c>
      <c r="B178" s="493" t="s">
        <v>486</v>
      </c>
      <c r="C178" s="494"/>
      <c r="D178" s="495"/>
      <c r="E178" s="496"/>
      <c r="F178" s="487">
        <f>F10</f>
        <v>0</v>
      </c>
    </row>
    <row r="179" spans="1:12" s="329" customFormat="1" ht="14">
      <c r="A179" s="492"/>
      <c r="B179" s="497"/>
      <c r="C179" s="498"/>
      <c r="D179" s="499"/>
      <c r="E179" s="324"/>
      <c r="F179" s="325"/>
    </row>
    <row r="180" spans="1:12" s="329" customFormat="1" ht="14">
      <c r="A180" s="492" t="s">
        <v>494</v>
      </c>
      <c r="B180" s="493" t="s">
        <v>495</v>
      </c>
      <c r="C180" s="494"/>
      <c r="D180" s="495"/>
      <c r="E180" s="496"/>
      <c r="F180" s="487">
        <f>F66</f>
        <v>0</v>
      </c>
    </row>
    <row r="181" spans="1:12" s="329" customFormat="1" ht="14">
      <c r="A181" s="492"/>
      <c r="B181" s="500"/>
      <c r="C181" s="501"/>
      <c r="D181" s="502"/>
      <c r="E181" s="503"/>
      <c r="F181" s="466"/>
    </row>
    <row r="182" spans="1:12" s="329" customFormat="1" ht="14">
      <c r="A182" s="492" t="s">
        <v>528</v>
      </c>
      <c r="B182" s="493" t="s">
        <v>529</v>
      </c>
      <c r="C182" s="494"/>
      <c r="D182" s="495"/>
      <c r="E182" s="496"/>
      <c r="F182" s="487">
        <f>F172</f>
        <v>0</v>
      </c>
    </row>
    <row r="183" spans="1:12" s="329" customFormat="1" ht="14">
      <c r="A183" s="492"/>
      <c r="B183" s="500"/>
      <c r="C183" s="501"/>
      <c r="D183" s="502"/>
      <c r="E183" s="503"/>
      <c r="F183" s="466"/>
    </row>
    <row r="184" spans="1:12" s="329" customFormat="1" ht="14.25" customHeight="1" thickBot="1">
      <c r="A184" s="360"/>
      <c r="B184" s="471"/>
      <c r="C184" s="472"/>
      <c r="D184" s="473"/>
      <c r="E184" s="373"/>
      <c r="F184" s="474"/>
      <c r="G184" s="373"/>
      <c r="H184" s="504"/>
      <c r="I184" s="505"/>
      <c r="K184" s="321"/>
      <c r="L184" s="321"/>
    </row>
    <row r="185" spans="1:12" s="368" customFormat="1" ht="16" thickBot="1">
      <c r="A185" s="360"/>
      <c r="B185" s="475" t="s">
        <v>604</v>
      </c>
      <c r="C185" s="362"/>
      <c r="D185" s="363"/>
      <c r="E185" s="364"/>
      <c r="F185" s="365">
        <f>SUM(F178:F182)</f>
        <v>0</v>
      </c>
      <c r="G185" s="366"/>
      <c r="H185" s="504"/>
      <c r="I185" s="506"/>
      <c r="K185" s="321"/>
      <c r="L185" s="321"/>
    </row>
    <row r="186" spans="1:12" s="368" customFormat="1" ht="15.5">
      <c r="A186" s="360"/>
      <c r="B186" s="476"/>
      <c r="C186" s="477"/>
      <c r="D186" s="473"/>
      <c r="E186" s="367"/>
      <c r="F186" s="478"/>
      <c r="G186" s="366"/>
      <c r="H186" s="504"/>
      <c r="I186" s="506"/>
      <c r="K186" s="321"/>
      <c r="L186" s="321"/>
    </row>
    <row r="187" spans="1:12" s="349" customFormat="1" ht="13">
      <c r="A187" s="342"/>
      <c r="B187" s="425"/>
      <c r="C187" s="351"/>
      <c r="D187" s="347"/>
      <c r="E187" s="347"/>
      <c r="F187" s="352"/>
      <c r="G187" s="347"/>
      <c r="H187" s="348"/>
    </row>
    <row r="188" spans="1:12" s="423" customFormat="1" ht="18.75" customHeight="1">
      <c r="A188" s="507" t="s">
        <v>605</v>
      </c>
      <c r="B188" s="419" t="s">
        <v>606</v>
      </c>
      <c r="C188" s="508"/>
      <c r="D188" s="509"/>
      <c r="E188" s="421"/>
      <c r="F188" s="422"/>
    </row>
    <row r="189" spans="1:12" s="516" customFormat="1" ht="18" customHeight="1" thickBot="1">
      <c r="A189" s="510" t="s">
        <v>607</v>
      </c>
      <c r="B189" s="511" t="s">
        <v>608</v>
      </c>
      <c r="C189" s="512"/>
      <c r="D189" s="513"/>
      <c r="E189" s="514"/>
      <c r="F189" s="352"/>
      <c r="G189" s="515"/>
    </row>
    <row r="190" spans="1:12" s="349" customFormat="1" ht="13.5" customHeight="1" thickBot="1">
      <c r="A190" s="517"/>
      <c r="B190" s="343"/>
      <c r="C190" s="344" t="s">
        <v>487</v>
      </c>
      <c r="D190" s="345" t="s">
        <v>488</v>
      </c>
      <c r="E190" s="345" t="s">
        <v>489</v>
      </c>
      <c r="F190" s="346" t="s">
        <v>303</v>
      </c>
      <c r="G190" s="347"/>
    </row>
    <row r="191" spans="1:12" s="457" customFormat="1" ht="14.5">
      <c r="A191" s="517"/>
      <c r="B191" s="518"/>
      <c r="C191" s="519"/>
      <c r="D191" s="520"/>
      <c r="E191" s="521"/>
      <c r="F191" s="522"/>
    </row>
    <row r="192" spans="1:12" s="528" customFormat="1" ht="58.15" customHeight="1">
      <c r="A192" s="523" t="s">
        <v>490</v>
      </c>
      <c r="B192" s="376" t="s">
        <v>609</v>
      </c>
      <c r="C192" s="524"/>
      <c r="D192" s="525"/>
      <c r="E192" s="526"/>
      <c r="F192" s="527"/>
    </row>
    <row r="193" spans="1:12" s="528" customFormat="1" ht="14">
      <c r="A193" s="529"/>
      <c r="B193" s="376"/>
      <c r="C193" s="525" t="s">
        <v>405</v>
      </c>
      <c r="D193" s="530">
        <v>700</v>
      </c>
      <c r="E193" s="673"/>
      <c r="F193" s="358">
        <f>D193*E193</f>
        <v>0</v>
      </c>
    </row>
    <row r="194" spans="1:12" s="349" customFormat="1" ht="16.149999999999999" customHeight="1">
      <c r="A194" s="342"/>
      <c r="B194" s="390" t="s">
        <v>514</v>
      </c>
      <c r="C194" s="391"/>
      <c r="D194" s="392"/>
      <c r="E194" s="392"/>
      <c r="F194" s="393"/>
      <c r="G194" s="347"/>
      <c r="H194" s="348"/>
    </row>
    <row r="195" spans="1:12" s="349" customFormat="1" ht="16.149999999999999" customHeight="1" thickBot="1">
      <c r="A195" s="342"/>
      <c r="B195" s="350"/>
      <c r="C195" s="351"/>
      <c r="D195" s="347"/>
      <c r="E195" s="347"/>
      <c r="F195" s="352"/>
      <c r="G195" s="347"/>
      <c r="H195" s="348"/>
    </row>
    <row r="196" spans="1:12" s="457" customFormat="1" ht="15" thickBot="1">
      <c r="A196" s="531"/>
      <c r="B196" s="532"/>
      <c r="C196" s="533" t="s">
        <v>487</v>
      </c>
      <c r="D196" s="534" t="s">
        <v>488</v>
      </c>
      <c r="E196" s="535" t="s">
        <v>489</v>
      </c>
      <c r="F196" s="536" t="s">
        <v>303</v>
      </c>
      <c r="G196" s="321"/>
      <c r="H196" s="321"/>
      <c r="I196" s="321"/>
      <c r="J196" s="321"/>
      <c r="K196" s="321"/>
      <c r="L196" s="321"/>
    </row>
    <row r="197" spans="1:12" s="457" customFormat="1" ht="14.5">
      <c r="A197" s="537"/>
      <c r="B197" s="538"/>
      <c r="C197" s="539"/>
      <c r="D197" s="540"/>
      <c r="E197" s="541"/>
      <c r="F197" s="325"/>
      <c r="G197" s="329"/>
      <c r="H197" s="329"/>
      <c r="I197" s="329"/>
      <c r="J197" s="329"/>
      <c r="K197" s="329"/>
      <c r="L197" s="329"/>
    </row>
    <row r="198" spans="1:12" s="457" customFormat="1" ht="30" customHeight="1">
      <c r="A198" s="371" t="s">
        <v>515</v>
      </c>
      <c r="B198" s="380" t="s">
        <v>610</v>
      </c>
      <c r="C198" s="426"/>
      <c r="D198" s="427"/>
      <c r="E198" s="410"/>
      <c r="F198" s="428"/>
      <c r="G198" s="318"/>
      <c r="H198" s="318"/>
      <c r="I198" s="318"/>
      <c r="J198" s="318"/>
      <c r="K198" s="318"/>
      <c r="L198" s="318"/>
    </row>
    <row r="199" spans="1:12" s="457" customFormat="1" ht="14.5">
      <c r="A199" s="371"/>
      <c r="B199" s="380" t="s">
        <v>611</v>
      </c>
      <c r="C199" s="416" t="s">
        <v>96</v>
      </c>
      <c r="D199" s="542">
        <v>8</v>
      </c>
      <c r="E199" s="674"/>
      <c r="F199" s="358">
        <f>D199*E199</f>
        <v>0</v>
      </c>
      <c r="G199" s="318"/>
      <c r="H199" s="318"/>
      <c r="I199" s="318"/>
      <c r="J199" s="318"/>
      <c r="K199" s="318"/>
      <c r="L199" s="318"/>
    </row>
    <row r="200" spans="1:12" s="457" customFormat="1" ht="14.5">
      <c r="A200" s="371"/>
      <c r="B200" s="380" t="s">
        <v>612</v>
      </c>
      <c r="C200" s="416" t="s">
        <v>96</v>
      </c>
      <c r="D200" s="542">
        <v>2</v>
      </c>
      <c r="E200" s="674"/>
      <c r="F200" s="358">
        <f>D200*E200</f>
        <v>0</v>
      </c>
      <c r="G200" s="318"/>
      <c r="H200" s="318"/>
      <c r="I200" s="318"/>
      <c r="J200" s="318"/>
      <c r="K200" s="318"/>
      <c r="L200" s="318"/>
    </row>
    <row r="201" spans="1:12" s="349" customFormat="1" ht="16.149999999999999" customHeight="1">
      <c r="A201" s="342"/>
      <c r="B201" s="390" t="s">
        <v>514</v>
      </c>
      <c r="C201" s="391"/>
      <c r="D201" s="392"/>
      <c r="E201" s="392"/>
      <c r="F201" s="393"/>
      <c r="G201" s="347"/>
      <c r="H201" s="348"/>
    </row>
    <row r="202" spans="1:12" s="457" customFormat="1" ht="14.5">
      <c r="A202" s="531"/>
      <c r="B202" s="543"/>
      <c r="C202" s="544"/>
      <c r="D202" s="545"/>
      <c r="E202" s="546"/>
      <c r="F202" s="547"/>
      <c r="G202" s="321"/>
      <c r="H202" s="321"/>
      <c r="I202" s="321"/>
      <c r="J202" s="321"/>
      <c r="K202" s="321"/>
      <c r="L202" s="321"/>
    </row>
    <row r="203" spans="1:12" s="457" customFormat="1" ht="45.75" customHeight="1">
      <c r="A203" s="453" t="s">
        <v>521</v>
      </c>
      <c r="B203" s="454" t="s">
        <v>571</v>
      </c>
      <c r="C203" s="455"/>
      <c r="D203" s="456"/>
      <c r="E203" s="431"/>
      <c r="F203" s="358"/>
      <c r="G203" s="319"/>
      <c r="H203" s="319"/>
      <c r="I203" s="319"/>
      <c r="J203" s="319"/>
      <c r="K203" s="319"/>
      <c r="L203" s="319"/>
    </row>
    <row r="204" spans="1:12" s="457" customFormat="1" ht="14.5">
      <c r="A204" s="458"/>
      <c r="B204" s="415" t="s">
        <v>613</v>
      </c>
      <c r="C204" s="416" t="s">
        <v>405</v>
      </c>
      <c r="D204" s="456">
        <v>200</v>
      </c>
      <c r="E204" s="673"/>
      <c r="F204" s="358">
        <f>D204*E204</f>
        <v>0</v>
      </c>
      <c r="G204" s="319"/>
      <c r="H204" s="319"/>
      <c r="I204" s="319"/>
      <c r="J204" s="319"/>
      <c r="K204" s="319"/>
      <c r="L204" s="319"/>
    </row>
    <row r="205" spans="1:12" s="457" customFormat="1" ht="14.5">
      <c r="A205" s="459"/>
      <c r="B205" s="380" t="s">
        <v>574</v>
      </c>
      <c r="C205" s="426" t="s">
        <v>405</v>
      </c>
      <c r="D205" s="548">
        <v>100</v>
      </c>
      <c r="E205" s="673"/>
      <c r="F205" s="358">
        <f>D205*E205</f>
        <v>0</v>
      </c>
      <c r="G205" s="318"/>
      <c r="H205" s="318"/>
      <c r="I205" s="318"/>
      <c r="J205" s="318"/>
      <c r="K205" s="318"/>
      <c r="L205" s="318"/>
    </row>
    <row r="206" spans="1:12" s="457" customFormat="1" ht="14.5">
      <c r="A206" s="459"/>
      <c r="B206" s="444"/>
      <c r="C206" s="549"/>
      <c r="D206" s="550"/>
      <c r="E206" s="504"/>
      <c r="F206" s="447"/>
      <c r="G206" s="318"/>
      <c r="H206" s="318"/>
      <c r="I206" s="318"/>
      <c r="J206" s="318"/>
      <c r="K206" s="318"/>
      <c r="L206" s="318"/>
    </row>
    <row r="207" spans="1:12" s="329" customFormat="1" ht="15" customHeight="1">
      <c r="A207" s="551" t="s">
        <v>524</v>
      </c>
      <c r="B207" s="552" t="s">
        <v>614</v>
      </c>
      <c r="C207" s="355" t="s">
        <v>615</v>
      </c>
      <c r="D207" s="456">
        <v>1</v>
      </c>
      <c r="E207" s="670"/>
      <c r="F207" s="358">
        <f>D207*E207</f>
        <v>0</v>
      </c>
    </row>
    <row r="208" spans="1:12" s="457" customFormat="1" ht="14.5">
      <c r="A208" s="517"/>
      <c r="B208" s="518"/>
      <c r="C208" s="519"/>
      <c r="D208" s="520"/>
      <c r="E208" s="521"/>
      <c r="F208" s="522"/>
    </row>
    <row r="209" spans="1:12" ht="30.65" customHeight="1">
      <c r="A209" s="371" t="s">
        <v>546</v>
      </c>
      <c r="B209" s="460" t="s">
        <v>616</v>
      </c>
      <c r="C209" s="416" t="s">
        <v>96</v>
      </c>
      <c r="D209" s="542">
        <v>1</v>
      </c>
      <c r="E209" s="675"/>
      <c r="F209" s="553">
        <f>D209*E209</f>
        <v>0</v>
      </c>
      <c r="G209" s="318"/>
      <c r="K209" s="318"/>
      <c r="L209" s="318"/>
    </row>
    <row r="210" spans="1:12" s="457" customFormat="1" ht="14.5">
      <c r="A210" s="517"/>
      <c r="B210" s="518"/>
      <c r="C210" s="519"/>
      <c r="D210" s="520"/>
      <c r="E210" s="521"/>
      <c r="F210" s="522"/>
    </row>
    <row r="211" spans="1:12" ht="42" customHeight="1">
      <c r="A211" s="371" t="s">
        <v>550</v>
      </c>
      <c r="B211" s="460" t="s">
        <v>617</v>
      </c>
      <c r="C211" s="416" t="s">
        <v>96</v>
      </c>
      <c r="D211" s="542">
        <v>20</v>
      </c>
      <c r="E211" s="675"/>
      <c r="F211" s="553">
        <f>D211*E211</f>
        <v>0</v>
      </c>
      <c r="G211" s="318"/>
      <c r="K211" s="318"/>
      <c r="L211" s="318"/>
    </row>
    <row r="212" spans="1:12" s="457" customFormat="1" ht="14.5">
      <c r="A212" s="517"/>
      <c r="B212" s="518"/>
      <c r="C212" s="519"/>
      <c r="D212" s="520"/>
      <c r="E212" s="521"/>
      <c r="F212" s="522"/>
    </row>
    <row r="213" spans="1:12" ht="16" customHeight="1">
      <c r="A213" s="371" t="s">
        <v>554</v>
      </c>
      <c r="B213" s="460" t="s">
        <v>618</v>
      </c>
      <c r="C213" s="416" t="s">
        <v>96</v>
      </c>
      <c r="D213" s="542">
        <v>1</v>
      </c>
      <c r="E213" s="675"/>
      <c r="F213" s="553">
        <f>D213*E213</f>
        <v>0</v>
      </c>
      <c r="G213" s="318"/>
      <c r="K213" s="318"/>
      <c r="L213" s="318"/>
    </row>
    <row r="214" spans="1:12" s="457" customFormat="1" ht="14.5">
      <c r="A214" s="517"/>
      <c r="B214" s="518"/>
      <c r="C214" s="519"/>
      <c r="D214" s="520"/>
      <c r="E214" s="521"/>
      <c r="F214" s="522"/>
    </row>
    <row r="215" spans="1:12" ht="25.5" customHeight="1">
      <c r="A215" s="371" t="s">
        <v>558</v>
      </c>
      <c r="B215" s="460" t="s">
        <v>619</v>
      </c>
      <c r="C215" s="416" t="s">
        <v>96</v>
      </c>
      <c r="D215" s="542">
        <v>20</v>
      </c>
      <c r="E215" s="675"/>
      <c r="F215" s="553">
        <f>D215*E215</f>
        <v>0</v>
      </c>
      <c r="G215" s="318"/>
      <c r="K215" s="318"/>
      <c r="L215" s="318"/>
    </row>
    <row r="216" spans="1:12" s="457" customFormat="1" ht="14.5">
      <c r="A216" s="554"/>
      <c r="B216" s="555"/>
      <c r="C216" s="351"/>
      <c r="D216" s="351"/>
      <c r="E216" s="347"/>
      <c r="F216" s="556"/>
      <c r="G216" s="359"/>
      <c r="H216" s="359"/>
      <c r="I216" s="359"/>
      <c r="J216" s="359"/>
      <c r="K216" s="359"/>
      <c r="L216" s="359"/>
    </row>
    <row r="217" spans="1:12" s="457" customFormat="1" ht="16.5" customHeight="1">
      <c r="A217" s="517" t="s">
        <v>566</v>
      </c>
      <c r="B217" s="552" t="s">
        <v>620</v>
      </c>
      <c r="C217" s="416" t="s">
        <v>96</v>
      </c>
      <c r="D217" s="452">
        <v>20</v>
      </c>
      <c r="E217" s="670"/>
      <c r="F217" s="358">
        <f>D217*E217</f>
        <v>0</v>
      </c>
      <c r="G217" s="329"/>
      <c r="H217" s="329"/>
      <c r="I217" s="329"/>
      <c r="J217" s="329"/>
      <c r="K217" s="329"/>
      <c r="L217" s="329"/>
    </row>
    <row r="218" spans="1:12" s="457" customFormat="1" ht="14.5">
      <c r="A218" s="517"/>
      <c r="B218" s="557"/>
      <c r="C218" s="558"/>
      <c r="D218" s="559"/>
      <c r="E218" s="320"/>
      <c r="F218" s="325"/>
      <c r="G218" s="329"/>
      <c r="H218" s="329"/>
      <c r="I218" s="329"/>
      <c r="J218" s="329"/>
      <c r="K218" s="329"/>
      <c r="L218" s="329"/>
    </row>
    <row r="219" spans="1:12" s="457" customFormat="1" ht="16.5" customHeight="1">
      <c r="A219" s="517" t="s">
        <v>570</v>
      </c>
      <c r="B219" s="552" t="s">
        <v>621</v>
      </c>
      <c r="C219" s="416" t="s">
        <v>457</v>
      </c>
      <c r="D219" s="452">
        <v>40</v>
      </c>
      <c r="E219" s="670"/>
      <c r="F219" s="358">
        <f>D219*E219</f>
        <v>0</v>
      </c>
      <c r="G219" s="329"/>
      <c r="H219" s="329"/>
      <c r="I219" s="329"/>
      <c r="J219" s="329"/>
      <c r="K219" s="329"/>
      <c r="L219" s="329"/>
    </row>
    <row r="220" spans="1:12" s="457" customFormat="1" ht="14.5">
      <c r="A220" s="517"/>
      <c r="B220" s="557"/>
      <c r="C220" s="558"/>
      <c r="D220" s="559"/>
      <c r="E220" s="320"/>
      <c r="F220" s="325"/>
      <c r="G220" s="329"/>
      <c r="H220" s="329"/>
      <c r="I220" s="329"/>
      <c r="J220" s="329"/>
      <c r="K220" s="329"/>
      <c r="L220" s="329"/>
    </row>
    <row r="221" spans="1:12" s="457" customFormat="1" ht="14.5">
      <c r="A221" s="517" t="s">
        <v>575</v>
      </c>
      <c r="B221" s="560" t="s">
        <v>622</v>
      </c>
      <c r="C221" s="416" t="s">
        <v>457</v>
      </c>
      <c r="D221" s="452">
        <v>1</v>
      </c>
      <c r="E221" s="670"/>
      <c r="F221" s="358">
        <f>D221*E221</f>
        <v>0</v>
      </c>
      <c r="G221" s="329"/>
      <c r="H221" s="329"/>
      <c r="I221" s="329"/>
      <c r="J221" s="329"/>
      <c r="K221" s="329"/>
      <c r="L221" s="329"/>
    </row>
    <row r="222" spans="1:12" s="457" customFormat="1" ht="14.5">
      <c r="A222" s="517"/>
      <c r="B222" s="561"/>
      <c r="C222" s="562"/>
      <c r="D222" s="563"/>
      <c r="E222" s="398"/>
      <c r="F222" s="447"/>
      <c r="G222" s="329"/>
      <c r="H222" s="329"/>
      <c r="I222" s="329"/>
      <c r="J222" s="329"/>
      <c r="K222" s="329"/>
      <c r="L222" s="329"/>
    </row>
    <row r="223" spans="1:12" s="457" customFormat="1" ht="14.5">
      <c r="A223" s="353" t="s">
        <v>578</v>
      </c>
      <c r="B223" s="370" t="s">
        <v>623</v>
      </c>
      <c r="C223" s="416" t="s">
        <v>457</v>
      </c>
      <c r="D223" s="564">
        <v>1</v>
      </c>
      <c r="E223" s="676"/>
      <c r="F223" s="358">
        <f>D223*E223</f>
        <v>0</v>
      </c>
      <c r="G223" s="318"/>
      <c r="H223" s="318"/>
      <c r="I223" s="318"/>
      <c r="J223" s="318"/>
      <c r="K223" s="221"/>
      <c r="L223" s="221"/>
    </row>
    <row r="224" spans="1:12" s="457" customFormat="1" ht="14.5">
      <c r="A224" s="517"/>
      <c r="B224" s="565"/>
      <c r="C224" s="562"/>
      <c r="D224" s="563"/>
      <c r="E224" s="398"/>
      <c r="F224" s="447"/>
      <c r="G224" s="329"/>
      <c r="H224" s="329"/>
      <c r="I224" s="329"/>
      <c r="J224" s="329"/>
      <c r="K224" s="329"/>
      <c r="L224" s="329"/>
    </row>
    <row r="225" spans="1:12" s="457" customFormat="1" ht="42.75" customHeight="1">
      <c r="A225" s="517" t="s">
        <v>580</v>
      </c>
      <c r="B225" s="380" t="s">
        <v>732</v>
      </c>
      <c r="C225" s="416" t="s">
        <v>96</v>
      </c>
      <c r="D225" s="452">
        <v>20</v>
      </c>
      <c r="E225" s="670"/>
      <c r="F225" s="358">
        <f>D225*E225</f>
        <v>0</v>
      </c>
      <c r="G225" s="329"/>
      <c r="H225" s="329"/>
      <c r="I225" s="329"/>
      <c r="J225" s="329"/>
      <c r="K225" s="329"/>
      <c r="L225" s="329"/>
    </row>
    <row r="226" spans="1:12" s="457" customFormat="1" ht="14.5">
      <c r="A226" s="537"/>
      <c r="B226" s="538"/>
      <c r="C226" s="539"/>
      <c r="D226" s="540"/>
      <c r="E226" s="541"/>
      <c r="F226" s="325"/>
      <c r="G226" s="329"/>
      <c r="H226" s="329"/>
      <c r="I226" s="329"/>
      <c r="J226" s="329"/>
      <c r="K226" s="329"/>
      <c r="L226" s="329"/>
    </row>
    <row r="227" spans="1:12" s="457" customFormat="1" ht="16.5" customHeight="1">
      <c r="A227" s="517" t="s">
        <v>582</v>
      </c>
      <c r="B227" s="380" t="s">
        <v>624</v>
      </c>
      <c r="C227" s="416" t="s">
        <v>96</v>
      </c>
      <c r="D227" s="452">
        <v>20</v>
      </c>
      <c r="E227" s="677"/>
      <c r="F227" s="358">
        <f>D227*E227</f>
        <v>0</v>
      </c>
      <c r="G227" s="318"/>
      <c r="H227" s="318"/>
      <c r="I227" s="318"/>
      <c r="J227" s="318"/>
      <c r="K227" s="318"/>
      <c r="L227" s="318"/>
    </row>
    <row r="228" spans="1:12" s="326" customFormat="1" ht="16" thickBot="1">
      <c r="A228" s="453"/>
      <c r="B228" s="566"/>
      <c r="C228" s="567"/>
      <c r="D228" s="568"/>
      <c r="E228" s="569"/>
      <c r="F228" s="570"/>
      <c r="G228" s="571"/>
      <c r="H228" s="546"/>
    </row>
    <row r="229" spans="1:12" ht="14.5" thickBot="1">
      <c r="A229" s="360"/>
      <c r="B229" s="572" t="s">
        <v>625</v>
      </c>
      <c r="C229" s="362"/>
      <c r="D229" s="363"/>
      <c r="E229" s="364"/>
      <c r="F229" s="365">
        <f>SUM(F199:F227)+F193</f>
        <v>0</v>
      </c>
      <c r="G229" s="318"/>
      <c r="K229" s="318"/>
      <c r="L229" s="318"/>
    </row>
    <row r="230" spans="1:12" ht="14">
      <c r="A230" s="360"/>
      <c r="B230" s="573"/>
      <c r="C230" s="477"/>
      <c r="D230" s="473"/>
      <c r="E230" s="367"/>
      <c r="F230" s="478"/>
      <c r="G230" s="318"/>
      <c r="K230" s="318"/>
      <c r="L230" s="318"/>
    </row>
    <row r="231" spans="1:12" ht="14">
      <c r="A231" s="360"/>
      <c r="B231" s="573"/>
      <c r="C231" s="477"/>
      <c r="D231" s="473"/>
      <c r="E231" s="367"/>
      <c r="F231" s="478"/>
      <c r="G231" s="318"/>
      <c r="K231" s="318"/>
      <c r="L231" s="318"/>
    </row>
    <row r="232" spans="1:12" s="349" customFormat="1" ht="13">
      <c r="A232" s="342"/>
      <c r="B232" s="425"/>
      <c r="C232" s="351"/>
      <c r="D232" s="347"/>
      <c r="E232" s="347"/>
      <c r="F232" s="352"/>
      <c r="G232" s="347"/>
      <c r="H232" s="348"/>
    </row>
    <row r="233" spans="1:12" s="368" customFormat="1" ht="16" thickBot="1">
      <c r="A233" s="574" t="s">
        <v>626</v>
      </c>
      <c r="B233" s="575" t="s">
        <v>627</v>
      </c>
      <c r="C233" s="575"/>
      <c r="D233" s="575"/>
      <c r="E233" s="575"/>
      <c r="F233" s="576"/>
      <c r="G233" s="366"/>
      <c r="H233" s="367"/>
      <c r="K233" s="321"/>
      <c r="L233" s="321"/>
    </row>
    <row r="234" spans="1:12" s="321" customFormat="1" ht="13.5" thickBot="1">
      <c r="A234" s="531"/>
      <c r="B234" s="532"/>
      <c r="C234" s="533" t="s">
        <v>487</v>
      </c>
      <c r="D234" s="534" t="s">
        <v>488</v>
      </c>
      <c r="E234" s="535" t="s">
        <v>489</v>
      </c>
      <c r="F234" s="536" t="s">
        <v>303</v>
      </c>
    </row>
    <row r="235" spans="1:12" s="368" customFormat="1" ht="15.5">
      <c r="A235" s="339"/>
      <c r="B235" s="440"/>
      <c r="C235" s="319"/>
      <c r="D235" s="319"/>
      <c r="E235" s="319"/>
      <c r="F235" s="319"/>
      <c r="G235" s="366"/>
      <c r="H235" s="367"/>
      <c r="K235" s="321"/>
      <c r="L235" s="321"/>
    </row>
    <row r="236" spans="1:12" s="368" customFormat="1" ht="59.5" customHeight="1">
      <c r="A236" s="453" t="s">
        <v>628</v>
      </c>
      <c r="B236" s="577" t="s">
        <v>629</v>
      </c>
      <c r="C236" s="416"/>
      <c r="D236" s="578"/>
      <c r="E236" s="579"/>
      <c r="F236" s="580"/>
      <c r="G236" s="366"/>
      <c r="H236" s="367"/>
      <c r="K236" s="321"/>
      <c r="L236" s="321"/>
    </row>
    <row r="237" spans="1:12" s="368" customFormat="1" ht="15.5">
      <c r="A237" s="581"/>
      <c r="B237" s="415" t="s">
        <v>630</v>
      </c>
      <c r="C237" s="416" t="s">
        <v>405</v>
      </c>
      <c r="D237" s="582">
        <v>50</v>
      </c>
      <c r="E237" s="674"/>
      <c r="F237" s="358">
        <f>D237*E237</f>
        <v>0</v>
      </c>
      <c r="G237" s="366"/>
      <c r="H237" s="367"/>
      <c r="K237" s="321"/>
      <c r="L237" s="321"/>
    </row>
    <row r="238" spans="1:12" s="368" customFormat="1" ht="15.5">
      <c r="A238" s="581"/>
      <c r="B238" s="415" t="s">
        <v>631</v>
      </c>
      <c r="C238" s="416" t="s">
        <v>405</v>
      </c>
      <c r="D238" s="582">
        <v>200</v>
      </c>
      <c r="E238" s="674"/>
      <c r="F238" s="358">
        <f>D238*E238</f>
        <v>0</v>
      </c>
      <c r="G238" s="366"/>
      <c r="H238" s="367"/>
      <c r="K238" s="321"/>
      <c r="L238" s="321"/>
    </row>
    <row r="239" spans="1:12" s="368" customFormat="1" ht="15.5">
      <c r="A239" s="581"/>
      <c r="B239" s="415" t="s">
        <v>632</v>
      </c>
      <c r="C239" s="416" t="s">
        <v>405</v>
      </c>
      <c r="D239" s="582">
        <v>50</v>
      </c>
      <c r="E239" s="674"/>
      <c r="F239" s="358">
        <f>D239*E239</f>
        <v>0</v>
      </c>
      <c r="G239" s="366"/>
      <c r="H239" s="367"/>
      <c r="K239" s="321"/>
      <c r="L239" s="321"/>
    </row>
    <row r="240" spans="1:12" s="368" customFormat="1" ht="15.5">
      <c r="A240" s="581"/>
      <c r="B240" s="552" t="s">
        <v>633</v>
      </c>
      <c r="C240" s="583" t="s">
        <v>457</v>
      </c>
      <c r="D240" s="584">
        <v>1</v>
      </c>
      <c r="E240" s="674"/>
      <c r="F240" s="358">
        <f>D240*E240</f>
        <v>0</v>
      </c>
      <c r="G240" s="366"/>
      <c r="H240" s="367"/>
      <c r="K240" s="321"/>
      <c r="L240" s="321"/>
    </row>
    <row r="241" spans="1:12" s="349" customFormat="1" ht="16.149999999999999" customHeight="1">
      <c r="A241" s="342"/>
      <c r="B241" s="350"/>
      <c r="C241" s="351"/>
      <c r="D241" s="347"/>
      <c r="E241" s="347"/>
      <c r="F241" s="352"/>
      <c r="G241" s="347"/>
      <c r="H241" s="348"/>
    </row>
    <row r="242" spans="1:12" s="589" customFormat="1" ht="17.25" customHeight="1">
      <c r="A242" s="453" t="s">
        <v>634</v>
      </c>
      <c r="B242" s="585" t="s">
        <v>635</v>
      </c>
      <c r="C242" s="586" t="s">
        <v>457</v>
      </c>
      <c r="D242" s="587">
        <v>1</v>
      </c>
      <c r="E242" s="678"/>
      <c r="F242" s="588">
        <f>D242*E242</f>
        <v>0</v>
      </c>
      <c r="G242" s="373"/>
      <c r="H242" s="373"/>
      <c r="I242" s="373"/>
      <c r="J242" s="373"/>
      <c r="K242" s="373"/>
      <c r="L242" s="373"/>
    </row>
    <row r="243" spans="1:12" s="349" customFormat="1" ht="16.149999999999999" customHeight="1">
      <c r="A243" s="342"/>
      <c r="B243" s="350"/>
      <c r="C243" s="351"/>
      <c r="D243" s="347"/>
      <c r="E243" s="347"/>
      <c r="F243" s="352"/>
      <c r="G243" s="347"/>
      <c r="H243" s="348"/>
    </row>
    <row r="244" spans="1:12" s="368" customFormat="1" ht="16" thickBot="1">
      <c r="A244" s="339"/>
      <c r="B244" s="440"/>
      <c r="C244" s="319"/>
      <c r="D244" s="319"/>
      <c r="E244" s="319"/>
      <c r="F244" s="590"/>
      <c r="G244" s="366"/>
      <c r="H244" s="367"/>
      <c r="K244" s="321"/>
      <c r="L244" s="321"/>
    </row>
    <row r="245" spans="1:12" s="591" customFormat="1" ht="14.5" thickBot="1">
      <c r="A245" s="360"/>
      <c r="B245" s="475" t="s">
        <v>636</v>
      </c>
      <c r="C245" s="362"/>
      <c r="D245" s="363"/>
      <c r="E245" s="364"/>
      <c r="F245" s="365">
        <f>SUM(F237:F242)</f>
        <v>0</v>
      </c>
    </row>
    <row r="246" spans="1:12" s="349" customFormat="1" ht="13">
      <c r="A246" s="342"/>
      <c r="B246" s="425"/>
      <c r="C246" s="351"/>
      <c r="D246" s="347"/>
      <c r="E246" s="347"/>
      <c r="F246" s="352"/>
      <c r="G246" s="347"/>
      <c r="H246" s="348"/>
    </row>
    <row r="247" spans="1:12" s="349" customFormat="1" ht="13">
      <c r="A247" s="342"/>
      <c r="B247" s="425"/>
      <c r="C247" s="351"/>
      <c r="D247" s="347"/>
      <c r="E247" s="347"/>
      <c r="F247" s="352"/>
      <c r="G247" s="347"/>
      <c r="H247" s="348"/>
    </row>
    <row r="248" spans="1:12" s="349" customFormat="1" ht="13">
      <c r="A248" s="342"/>
      <c r="B248" s="425"/>
      <c r="C248" s="351"/>
      <c r="D248" s="347"/>
      <c r="E248" s="347"/>
      <c r="F248" s="352"/>
      <c r="G248" s="347"/>
      <c r="H248" s="348"/>
    </row>
    <row r="249" spans="1:12" s="349" customFormat="1" ht="13">
      <c r="A249" s="342"/>
      <c r="B249" s="425"/>
      <c r="C249" s="351"/>
      <c r="D249" s="347"/>
      <c r="E249" s="347"/>
      <c r="F249" s="352"/>
      <c r="G249" s="347"/>
      <c r="H249" s="348"/>
    </row>
    <row r="250" spans="1:12" s="229" customFormat="1" ht="14">
      <c r="A250" s="574" t="s">
        <v>637</v>
      </c>
      <c r="B250" s="575" t="s">
        <v>638</v>
      </c>
      <c r="C250" s="592"/>
      <c r="D250" s="592"/>
      <c r="E250" s="592"/>
      <c r="F250" s="593"/>
      <c r="G250" s="594"/>
      <c r="H250" s="594"/>
      <c r="I250" s="594"/>
      <c r="J250" s="594"/>
    </row>
    <row r="251" spans="1:12" s="229" customFormat="1" ht="14">
      <c r="A251" s="574"/>
      <c r="B251" s="575"/>
      <c r="C251" s="592"/>
      <c r="D251" s="592"/>
      <c r="E251" s="592"/>
      <c r="F251" s="593"/>
      <c r="G251" s="594"/>
      <c r="H251" s="594"/>
      <c r="I251" s="594"/>
      <c r="J251" s="594"/>
    </row>
    <row r="252" spans="1:12" s="221" customFormat="1">
      <c r="A252" s="595" t="s">
        <v>639</v>
      </c>
      <c r="B252" s="380" t="s">
        <v>734</v>
      </c>
      <c r="C252" s="596"/>
      <c r="D252" s="597"/>
      <c r="E252" s="598"/>
      <c r="F252" s="430"/>
      <c r="G252" s="318"/>
      <c r="H252" s="318"/>
      <c r="I252" s="318"/>
      <c r="J252" s="318"/>
    </row>
    <row r="253" spans="1:12" s="221" customFormat="1">
      <c r="A253" s="595"/>
      <c r="B253" s="380" t="s">
        <v>640</v>
      </c>
      <c r="C253" s="599"/>
      <c r="D253" s="600"/>
      <c r="E253" s="598"/>
      <c r="F253" s="430"/>
      <c r="G253" s="318"/>
      <c r="H253" s="318"/>
      <c r="I253" s="318"/>
      <c r="J253" s="318"/>
    </row>
    <row r="254" spans="1:12" s="221" customFormat="1">
      <c r="A254" s="595"/>
      <c r="B254" s="380" t="s">
        <v>641</v>
      </c>
      <c r="C254" s="599"/>
      <c r="D254" s="600"/>
      <c r="E254" s="598"/>
      <c r="F254" s="430"/>
      <c r="G254" s="318"/>
      <c r="H254" s="318"/>
      <c r="I254" s="318"/>
      <c r="J254" s="318"/>
    </row>
    <row r="255" spans="1:12" s="221" customFormat="1">
      <c r="A255" s="595"/>
      <c r="B255" s="380" t="s">
        <v>642</v>
      </c>
      <c r="C255" s="599"/>
      <c r="D255" s="600"/>
      <c r="E255" s="598"/>
      <c r="F255" s="430"/>
      <c r="G255" s="318"/>
      <c r="H255" s="318"/>
      <c r="I255" s="318"/>
      <c r="J255" s="318"/>
    </row>
    <row r="256" spans="1:12" s="221" customFormat="1">
      <c r="A256" s="595"/>
      <c r="B256" s="380" t="s">
        <v>643</v>
      </c>
      <c r="C256" s="599"/>
      <c r="D256" s="600"/>
      <c r="E256" s="598"/>
      <c r="F256" s="430"/>
      <c r="G256" s="318"/>
      <c r="H256" s="318"/>
      <c r="I256" s="318"/>
      <c r="J256" s="318"/>
    </row>
    <row r="257" spans="1:10" s="221" customFormat="1">
      <c r="A257" s="595"/>
      <c r="B257" s="380" t="s">
        <v>644</v>
      </c>
      <c r="C257" s="599"/>
      <c r="D257" s="600"/>
      <c r="E257" s="598"/>
      <c r="F257" s="430"/>
      <c r="G257" s="318"/>
      <c r="H257" s="318"/>
      <c r="I257" s="318"/>
      <c r="J257" s="318"/>
    </row>
    <row r="258" spans="1:10" s="221" customFormat="1">
      <c r="A258" s="595"/>
      <c r="B258" s="380" t="s">
        <v>645</v>
      </c>
      <c r="C258" s="599"/>
      <c r="D258" s="600"/>
      <c r="E258" s="598"/>
      <c r="F258" s="430"/>
      <c r="G258" s="318"/>
      <c r="H258" s="318"/>
      <c r="I258" s="318"/>
      <c r="J258" s="318"/>
    </row>
    <row r="259" spans="1:10" s="221" customFormat="1">
      <c r="A259" s="595"/>
      <c r="B259" s="380" t="s">
        <v>646</v>
      </c>
      <c r="C259" s="599"/>
      <c r="D259" s="600"/>
      <c r="E259" s="598"/>
      <c r="F259" s="430"/>
      <c r="G259" s="318"/>
      <c r="H259" s="318"/>
      <c r="I259" s="318"/>
      <c r="J259" s="318"/>
    </row>
    <row r="260" spans="1:10" s="221" customFormat="1">
      <c r="A260" s="595"/>
      <c r="B260" s="380" t="s">
        <v>647</v>
      </c>
      <c r="C260" s="599"/>
      <c r="D260" s="600"/>
      <c r="E260" s="598"/>
      <c r="F260" s="430"/>
      <c r="G260" s="318"/>
      <c r="H260" s="318"/>
      <c r="I260" s="318"/>
      <c r="J260" s="318"/>
    </row>
    <row r="261" spans="1:10" s="221" customFormat="1">
      <c r="A261" s="595"/>
      <c r="B261" s="380" t="s">
        <v>648</v>
      </c>
      <c r="C261" s="599"/>
      <c r="D261" s="600"/>
      <c r="E261" s="598"/>
      <c r="F261" s="430"/>
      <c r="G261" s="318"/>
      <c r="H261" s="318"/>
      <c r="I261" s="318"/>
      <c r="J261" s="318"/>
    </row>
    <row r="262" spans="1:10" s="221" customFormat="1">
      <c r="A262" s="595"/>
      <c r="B262" s="380" t="s">
        <v>649</v>
      </c>
      <c r="C262" s="599"/>
      <c r="D262" s="600"/>
      <c r="E262" s="598"/>
      <c r="F262" s="430"/>
      <c r="G262" s="318"/>
      <c r="H262" s="318"/>
      <c r="I262" s="318"/>
      <c r="J262" s="318"/>
    </row>
    <row r="263" spans="1:10" s="221" customFormat="1">
      <c r="A263" s="595"/>
      <c r="B263" s="380" t="s">
        <v>650</v>
      </c>
      <c r="C263" s="599"/>
      <c r="D263" s="600"/>
      <c r="E263" s="598"/>
      <c r="F263" s="430"/>
      <c r="G263" s="318"/>
      <c r="H263" s="318"/>
      <c r="I263" s="318"/>
      <c r="J263" s="318"/>
    </row>
    <row r="264" spans="1:10" s="221" customFormat="1">
      <c r="A264" s="595"/>
      <c r="B264" s="380" t="s">
        <v>651</v>
      </c>
      <c r="C264" s="599"/>
      <c r="D264" s="600"/>
      <c r="E264" s="598"/>
      <c r="F264" s="430"/>
      <c r="G264" s="318"/>
      <c r="H264" s="318"/>
      <c r="I264" s="318"/>
      <c r="J264" s="318"/>
    </row>
    <row r="265" spans="1:10" s="221" customFormat="1">
      <c r="A265" s="595"/>
      <c r="B265" s="380" t="s">
        <v>652</v>
      </c>
      <c r="C265" s="599"/>
      <c r="D265" s="600"/>
      <c r="E265" s="598"/>
      <c r="F265" s="430"/>
      <c r="G265" s="318"/>
      <c r="H265" s="318"/>
      <c r="I265" s="318"/>
      <c r="J265" s="318"/>
    </row>
    <row r="266" spans="1:10" s="221" customFormat="1" ht="13" thickBot="1">
      <c r="A266" s="595"/>
      <c r="B266" s="382" t="s">
        <v>653</v>
      </c>
      <c r="C266" s="601"/>
      <c r="D266" s="602"/>
      <c r="E266" s="603"/>
      <c r="F266" s="604"/>
      <c r="G266" s="318"/>
      <c r="H266" s="318"/>
      <c r="I266" s="318"/>
      <c r="J266" s="318"/>
    </row>
    <row r="267" spans="1:10" s="221" customFormat="1" ht="13">
      <c r="A267" s="595"/>
      <c r="B267" s="605" t="s">
        <v>654</v>
      </c>
      <c r="C267" s="654" t="s">
        <v>457</v>
      </c>
      <c r="D267" s="655">
        <v>1</v>
      </c>
      <c r="E267" s="679"/>
      <c r="F267" s="606">
        <f>D267*E267</f>
        <v>0</v>
      </c>
      <c r="G267" s="318"/>
      <c r="H267" s="318"/>
      <c r="I267" s="318"/>
      <c r="J267" s="318"/>
    </row>
    <row r="268" spans="1:10" s="221" customFormat="1">
      <c r="A268" s="595"/>
      <c r="B268" s="607"/>
      <c r="C268" s="469"/>
      <c r="D268" s="608"/>
      <c r="E268" s="473"/>
      <c r="F268" s="447"/>
      <c r="G268" s="318"/>
      <c r="H268" s="318"/>
      <c r="I268" s="318"/>
      <c r="J268" s="318"/>
    </row>
    <row r="269" spans="1:10" s="221" customFormat="1" ht="45" customHeight="1">
      <c r="A269" s="609" t="s">
        <v>515</v>
      </c>
      <c r="B269" s="406" t="s">
        <v>655</v>
      </c>
      <c r="C269" s="230"/>
      <c r="D269" s="230"/>
      <c r="E269" s="357"/>
      <c r="F269" s="358"/>
      <c r="G269" s="318"/>
      <c r="H269" s="318"/>
      <c r="I269" s="318"/>
      <c r="J269" s="318"/>
    </row>
    <row r="270" spans="1:10" s="221" customFormat="1" ht="14.25" customHeight="1">
      <c r="A270" s="231"/>
      <c r="B270" s="232" t="s">
        <v>656</v>
      </c>
      <c r="C270" s="401" t="s">
        <v>457</v>
      </c>
      <c r="D270" s="656">
        <v>1</v>
      </c>
      <c r="E270" s="680"/>
      <c r="F270" s="358">
        <v>0</v>
      </c>
      <c r="G270" s="318"/>
      <c r="H270" s="318"/>
      <c r="I270" s="318"/>
      <c r="J270" s="318"/>
    </row>
    <row r="271" spans="1:10" s="221" customFormat="1" ht="13" thickBot="1">
      <c r="A271" s="233"/>
      <c r="B271" s="610"/>
      <c r="C271" s="611"/>
      <c r="D271" s="612"/>
      <c r="E271" s="324"/>
      <c r="F271" s="613"/>
      <c r="G271" s="318"/>
      <c r="H271" s="318"/>
      <c r="I271" s="318"/>
      <c r="J271" s="318"/>
    </row>
    <row r="272" spans="1:10" s="329" customFormat="1" ht="14.5" thickBot="1">
      <c r="A272" s="614"/>
      <c r="B272" s="615" t="s">
        <v>657</v>
      </c>
      <c r="C272" s="616"/>
      <c r="D272" s="617"/>
      <c r="E272" s="618"/>
      <c r="F272" s="619">
        <f>F270+F267</f>
        <v>0</v>
      </c>
    </row>
    <row r="273" spans="1:12" s="349" customFormat="1" ht="13">
      <c r="A273" s="342"/>
      <c r="B273" s="425"/>
      <c r="C273" s="351"/>
      <c r="D273" s="347"/>
      <c r="E273" s="347"/>
      <c r="F273" s="352"/>
      <c r="G273" s="347"/>
      <c r="H273" s="348"/>
    </row>
    <row r="274" spans="1:12" s="349" customFormat="1" ht="13">
      <c r="A274" s="342"/>
      <c r="B274" s="425"/>
      <c r="C274" s="351"/>
      <c r="D274" s="347"/>
      <c r="E274" s="347"/>
      <c r="F274" s="352"/>
      <c r="G274" s="347"/>
      <c r="H274" s="348"/>
    </row>
    <row r="276" spans="1:12" s="329" customFormat="1" ht="19.899999999999999" customHeight="1">
      <c r="A276" s="620"/>
      <c r="B276" s="695" t="s">
        <v>658</v>
      </c>
      <c r="C276" s="695"/>
      <c r="D276" s="621"/>
      <c r="E276" s="621"/>
      <c r="F276" s="613"/>
    </row>
    <row r="277" spans="1:12" s="326" customFormat="1" ht="15.5">
      <c r="A277" s="622"/>
      <c r="B277" s="623"/>
      <c r="C277" s="327"/>
      <c r="D277" s="624"/>
      <c r="E277" s="625"/>
      <c r="F277" s="613"/>
    </row>
    <row r="278" spans="1:12" ht="14">
      <c r="B278" s="626"/>
      <c r="E278" s="481"/>
      <c r="F278" s="613"/>
    </row>
    <row r="279" spans="1:12">
      <c r="B279" s="627"/>
      <c r="E279" s="481"/>
      <c r="F279" s="613"/>
    </row>
    <row r="280" spans="1:12" s="319" customFormat="1" ht="13.5" thickBot="1">
      <c r="A280" s="628" t="s">
        <v>659</v>
      </c>
      <c r="B280" s="629" t="s">
        <v>660</v>
      </c>
      <c r="C280" s="629"/>
      <c r="D280" s="629"/>
      <c r="E280" s="630"/>
      <c r="F280" s="631">
        <f>F185</f>
        <v>0</v>
      </c>
    </row>
    <row r="281" spans="1:12" s="319" customFormat="1" ht="13.5" thickTop="1">
      <c r="A281" s="450"/>
      <c r="B281" s="610"/>
      <c r="C281" s="472"/>
      <c r="D281" s="447"/>
      <c r="E281" s="447"/>
      <c r="F281" s="447"/>
      <c r="G281" s="412"/>
      <c r="H281" s="447"/>
    </row>
    <row r="282" spans="1:12" s="319" customFormat="1" ht="15.75" customHeight="1" thickBot="1">
      <c r="A282" s="628" t="s">
        <v>661</v>
      </c>
      <c r="B282" s="629" t="s">
        <v>662</v>
      </c>
      <c r="C282" s="629"/>
      <c r="D282" s="629"/>
      <c r="E282" s="630"/>
      <c r="F282" s="631">
        <f>F229</f>
        <v>0</v>
      </c>
    </row>
    <row r="283" spans="1:12" s="319" customFormat="1" ht="15.75" customHeight="1" thickTop="1">
      <c r="A283" s="628"/>
      <c r="B283" s="632"/>
      <c r="C283" s="339"/>
      <c r="D283" s="340"/>
      <c r="E283" s="613"/>
      <c r="F283" s="613"/>
    </row>
    <row r="284" spans="1:12" s="319" customFormat="1" ht="15.75" customHeight="1" thickBot="1">
      <c r="A284" s="628" t="s">
        <v>663</v>
      </c>
      <c r="B284" s="629" t="s">
        <v>627</v>
      </c>
      <c r="C284" s="629"/>
      <c r="D284" s="629"/>
      <c r="E284" s="630"/>
      <c r="F284" s="631">
        <f>F245</f>
        <v>0</v>
      </c>
    </row>
    <row r="285" spans="1:12" s="319" customFormat="1" ht="15.75" customHeight="1" thickTop="1">
      <c r="A285" s="628"/>
      <c r="B285" s="632"/>
      <c r="C285" s="339"/>
      <c r="D285" s="340"/>
      <c r="E285" s="613"/>
      <c r="F285" s="613"/>
    </row>
    <row r="286" spans="1:12" s="319" customFormat="1" ht="15.75" customHeight="1" thickBot="1">
      <c r="A286" s="628" t="s">
        <v>637</v>
      </c>
      <c r="B286" s="694" t="s">
        <v>664</v>
      </c>
      <c r="C286" s="694"/>
      <c r="D286" s="694"/>
      <c r="E286" s="630"/>
      <c r="F286" s="631">
        <f>F272</f>
        <v>0</v>
      </c>
      <c r="G286" s="412"/>
      <c r="H286" s="633"/>
    </row>
    <row r="287" spans="1:12" s="594" customFormat="1" ht="15.75" customHeight="1" thickTop="1">
      <c r="A287" s="628"/>
      <c r="B287" s="634"/>
      <c r="C287" s="549"/>
      <c r="D287" s="635"/>
      <c r="E287" s="633"/>
      <c r="F287" s="478"/>
      <c r="G287" s="636"/>
      <c r="H287" s="569"/>
      <c r="K287" s="321"/>
      <c r="L287" s="321"/>
    </row>
    <row r="288" spans="1:12" s="594" customFormat="1" ht="15.75" customHeight="1" thickBot="1">
      <c r="A288" s="620"/>
      <c r="B288" s="621"/>
      <c r="C288" s="472"/>
      <c r="D288" s="447"/>
      <c r="E288" s="547"/>
      <c r="F288" s="474"/>
      <c r="G288" s="637"/>
      <c r="K288" s="321"/>
      <c r="L288" s="321"/>
    </row>
    <row r="289" spans="1:12" s="594" customFormat="1" ht="15.75" customHeight="1" thickBot="1">
      <c r="A289" s="620" t="s">
        <v>665</v>
      </c>
      <c r="B289" s="572" t="s">
        <v>666</v>
      </c>
      <c r="C289" s="638"/>
      <c r="D289" s="639"/>
      <c r="E289" s="474"/>
      <c r="F289" s="639">
        <v>0</v>
      </c>
      <c r="G289" s="636"/>
      <c r="H289" s="373"/>
      <c r="K289" s="321"/>
      <c r="L289" s="321"/>
    </row>
    <row r="290" spans="1:12" s="319" customFormat="1" ht="15.75" customHeight="1">
      <c r="A290" s="620"/>
      <c r="B290" s="640"/>
      <c r="C290" s="472"/>
      <c r="D290" s="447"/>
      <c r="E290" s="546"/>
      <c r="F290" s="641"/>
      <c r="G290" s="412"/>
      <c r="H290" s="373"/>
      <c r="K290" s="321"/>
      <c r="L290" s="321"/>
    </row>
  </sheetData>
  <sheetProtection algorithmName="SHA-512" hashValue="Zmz8KZOV2K0rChWqMPfcAl1uZaX9YCYGgyvs40ISWhShsRDIobubNyWcGpre9VK67y1n98MMaz8E2qbeJXXr0w==" saltValue="vskQysxV1WY85As+y4zCfw==" spinCount="100000" sheet="1" objects="1" scenarios="1"/>
  <protectedRanges>
    <protectedRange password="C7A0" sqref="E133:E134" name="Range1_7_1_1"/>
    <protectedRange password="C7A0" sqref="E150" name="Range1_2_1_1_2_1"/>
    <protectedRange password="C7A0" sqref="A192 E193 E204:E205" name="Range1_1_1_5"/>
    <protectedRange password="C7A0" sqref="E73:E74" name="Range1_3_2_1"/>
  </protectedRanges>
  <mergeCells count="2">
    <mergeCell ref="B286:D286"/>
    <mergeCell ref="B276:C276"/>
  </mergeCells>
  <pageMargins left="0.55118110236220474" right="0" top="0.98425196850393704" bottom="0.98425196850393704" header="0.51181102362204722" footer="0.51181102362204722"/>
  <pageSetup paperSize="9" scale="75" orientation="portrait" horizontalDpi="720" verticalDpi="720" r:id="rId1"/>
  <headerFooter alignWithMargins="0">
    <oddHeader xml:space="preserve">&amp;LELEKTROPLAN
Ul.F.Folnegovića 1b, Zagreb
Tel/fax: 01/366 4461&amp;CInvestitor:   INSTITUT ZA FIZIKU, Bijenička cesta 46, Zagreb
Građevina:  DOGRADNJA NADSTREŠNICA I PREUREĐENJE 
                   KRIOGENOG CENTRA INSTITUTA ZA FIZIKU
&amp;RTD 55/21
05/2021
</oddHeader>
    <oddFooter>&amp;CPage &amp;P of &amp;N</oddFooter>
  </headerFooter>
  <rowBreaks count="7" manualBreakCount="7">
    <brk id="1" max="5" man="1"/>
    <brk id="13" max="5" man="1"/>
    <brk id="67" max="5" man="1"/>
    <brk id="187" max="5" man="1"/>
    <brk id="195" max="5" man="1"/>
    <brk id="231" max="5" man="1"/>
    <brk id="248" max="5"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opLeftCell="A48" zoomScaleNormal="100" zoomScaleSheetLayoutView="100" workbookViewId="0">
      <selection activeCell="E58" sqref="E58"/>
    </sheetView>
  </sheetViews>
  <sheetFormatPr defaultRowHeight="12.5"/>
  <cols>
    <col min="1" max="1" width="4.26953125" style="237" customWidth="1"/>
    <col min="2" max="2" width="49.26953125" style="234" customWidth="1"/>
    <col min="3" max="3" width="8.1796875" style="238" customWidth="1"/>
    <col min="4" max="4" width="10.54296875" style="242" customWidth="1"/>
    <col min="5" max="5" width="10.453125" style="308" customWidth="1"/>
    <col min="6" max="6" width="9.1796875" style="235"/>
    <col min="7" max="7" width="3" style="216" customWidth="1"/>
    <col min="8" max="25" width="9.1796875" style="215"/>
    <col min="26" max="26" width="8.7265625" style="243" customWidth="1"/>
    <col min="27" max="256" width="9.1796875" style="215"/>
    <col min="257" max="257" width="4.26953125" style="215" customWidth="1"/>
    <col min="258" max="258" width="49.26953125" style="215" customWidth="1"/>
    <col min="259" max="259" width="4.81640625" style="215" customWidth="1"/>
    <col min="260" max="260" width="7" style="215" customWidth="1"/>
    <col min="261" max="261" width="8.7265625" style="215" customWidth="1"/>
    <col min="262" max="262" width="9.1796875" style="215"/>
    <col min="263" max="263" width="3" style="215" customWidth="1"/>
    <col min="264" max="281" width="9.1796875" style="215"/>
    <col min="282" max="282" width="8.7265625" style="215" customWidth="1"/>
    <col min="283" max="512" width="9.1796875" style="215"/>
    <col min="513" max="513" width="4.26953125" style="215" customWidth="1"/>
    <col min="514" max="514" width="49.26953125" style="215" customWidth="1"/>
    <col min="515" max="515" width="4.81640625" style="215" customWidth="1"/>
    <col min="516" max="516" width="7" style="215" customWidth="1"/>
    <col min="517" max="517" width="8.7265625" style="215" customWidth="1"/>
    <col min="518" max="518" width="9.1796875" style="215"/>
    <col min="519" max="519" width="3" style="215" customWidth="1"/>
    <col min="520" max="537" width="9.1796875" style="215"/>
    <col min="538" max="538" width="8.7265625" style="215" customWidth="1"/>
    <col min="539" max="768" width="9.1796875" style="215"/>
    <col min="769" max="769" width="4.26953125" style="215" customWidth="1"/>
    <col min="770" max="770" width="49.26953125" style="215" customWidth="1"/>
    <col min="771" max="771" width="4.81640625" style="215" customWidth="1"/>
    <col min="772" max="772" width="7" style="215" customWidth="1"/>
    <col min="773" max="773" width="8.7265625" style="215" customWidth="1"/>
    <col min="774" max="774" width="9.1796875" style="215"/>
    <col min="775" max="775" width="3" style="215" customWidth="1"/>
    <col min="776" max="793" width="9.1796875" style="215"/>
    <col min="794" max="794" width="8.7265625" style="215" customWidth="1"/>
    <col min="795" max="1024" width="9.1796875" style="215"/>
    <col min="1025" max="1025" width="4.26953125" style="215" customWidth="1"/>
    <col min="1026" max="1026" width="49.26953125" style="215" customWidth="1"/>
    <col min="1027" max="1027" width="4.81640625" style="215" customWidth="1"/>
    <col min="1028" max="1028" width="7" style="215" customWidth="1"/>
    <col min="1029" max="1029" width="8.7265625" style="215" customWidth="1"/>
    <col min="1030" max="1030" width="9.1796875" style="215"/>
    <col min="1031" max="1031" width="3" style="215" customWidth="1"/>
    <col min="1032" max="1049" width="9.1796875" style="215"/>
    <col min="1050" max="1050" width="8.7265625" style="215" customWidth="1"/>
    <col min="1051" max="1280" width="9.1796875" style="215"/>
    <col min="1281" max="1281" width="4.26953125" style="215" customWidth="1"/>
    <col min="1282" max="1282" width="49.26953125" style="215" customWidth="1"/>
    <col min="1283" max="1283" width="4.81640625" style="215" customWidth="1"/>
    <col min="1284" max="1284" width="7" style="215" customWidth="1"/>
    <col min="1285" max="1285" width="8.7265625" style="215" customWidth="1"/>
    <col min="1286" max="1286" width="9.1796875" style="215"/>
    <col min="1287" max="1287" width="3" style="215" customWidth="1"/>
    <col min="1288" max="1305" width="9.1796875" style="215"/>
    <col min="1306" max="1306" width="8.7265625" style="215" customWidth="1"/>
    <col min="1307" max="1536" width="9.1796875" style="215"/>
    <col min="1537" max="1537" width="4.26953125" style="215" customWidth="1"/>
    <col min="1538" max="1538" width="49.26953125" style="215" customWidth="1"/>
    <col min="1539" max="1539" width="4.81640625" style="215" customWidth="1"/>
    <col min="1540" max="1540" width="7" style="215" customWidth="1"/>
    <col min="1541" max="1541" width="8.7265625" style="215" customWidth="1"/>
    <col min="1542" max="1542" width="9.1796875" style="215"/>
    <col min="1543" max="1543" width="3" style="215" customWidth="1"/>
    <col min="1544" max="1561" width="9.1796875" style="215"/>
    <col min="1562" max="1562" width="8.7265625" style="215" customWidth="1"/>
    <col min="1563" max="1792" width="9.1796875" style="215"/>
    <col min="1793" max="1793" width="4.26953125" style="215" customWidth="1"/>
    <col min="1794" max="1794" width="49.26953125" style="215" customWidth="1"/>
    <col min="1795" max="1795" width="4.81640625" style="215" customWidth="1"/>
    <col min="1796" max="1796" width="7" style="215" customWidth="1"/>
    <col min="1797" max="1797" width="8.7265625" style="215" customWidth="1"/>
    <col min="1798" max="1798" width="9.1796875" style="215"/>
    <col min="1799" max="1799" width="3" style="215" customWidth="1"/>
    <col min="1800" max="1817" width="9.1796875" style="215"/>
    <col min="1818" max="1818" width="8.7265625" style="215" customWidth="1"/>
    <col min="1819" max="2048" width="9.1796875" style="215"/>
    <col min="2049" max="2049" width="4.26953125" style="215" customWidth="1"/>
    <col min="2050" max="2050" width="49.26953125" style="215" customWidth="1"/>
    <col min="2051" max="2051" width="4.81640625" style="215" customWidth="1"/>
    <col min="2052" max="2052" width="7" style="215" customWidth="1"/>
    <col min="2053" max="2053" width="8.7265625" style="215" customWidth="1"/>
    <col min="2054" max="2054" width="9.1796875" style="215"/>
    <col min="2055" max="2055" width="3" style="215" customWidth="1"/>
    <col min="2056" max="2073" width="9.1796875" style="215"/>
    <col min="2074" max="2074" width="8.7265625" style="215" customWidth="1"/>
    <col min="2075" max="2304" width="9.1796875" style="215"/>
    <col min="2305" max="2305" width="4.26953125" style="215" customWidth="1"/>
    <col min="2306" max="2306" width="49.26953125" style="215" customWidth="1"/>
    <col min="2307" max="2307" width="4.81640625" style="215" customWidth="1"/>
    <col min="2308" max="2308" width="7" style="215" customWidth="1"/>
    <col min="2309" max="2309" width="8.7265625" style="215" customWidth="1"/>
    <col min="2310" max="2310" width="9.1796875" style="215"/>
    <col min="2311" max="2311" width="3" style="215" customWidth="1"/>
    <col min="2312" max="2329" width="9.1796875" style="215"/>
    <col min="2330" max="2330" width="8.7265625" style="215" customWidth="1"/>
    <col min="2331" max="2560" width="9.1796875" style="215"/>
    <col min="2561" max="2561" width="4.26953125" style="215" customWidth="1"/>
    <col min="2562" max="2562" width="49.26953125" style="215" customWidth="1"/>
    <col min="2563" max="2563" width="4.81640625" style="215" customWidth="1"/>
    <col min="2564" max="2564" width="7" style="215" customWidth="1"/>
    <col min="2565" max="2565" width="8.7265625" style="215" customWidth="1"/>
    <col min="2566" max="2566" width="9.1796875" style="215"/>
    <col min="2567" max="2567" width="3" style="215" customWidth="1"/>
    <col min="2568" max="2585" width="9.1796875" style="215"/>
    <col min="2586" max="2586" width="8.7265625" style="215" customWidth="1"/>
    <col min="2587" max="2816" width="9.1796875" style="215"/>
    <col min="2817" max="2817" width="4.26953125" style="215" customWidth="1"/>
    <col min="2818" max="2818" width="49.26953125" style="215" customWidth="1"/>
    <col min="2819" max="2819" width="4.81640625" style="215" customWidth="1"/>
    <col min="2820" max="2820" width="7" style="215" customWidth="1"/>
    <col min="2821" max="2821" width="8.7265625" style="215" customWidth="1"/>
    <col min="2822" max="2822" width="9.1796875" style="215"/>
    <col min="2823" max="2823" width="3" style="215" customWidth="1"/>
    <col min="2824" max="2841" width="9.1796875" style="215"/>
    <col min="2842" max="2842" width="8.7265625" style="215" customWidth="1"/>
    <col min="2843" max="3072" width="9.1796875" style="215"/>
    <col min="3073" max="3073" width="4.26953125" style="215" customWidth="1"/>
    <col min="3074" max="3074" width="49.26953125" style="215" customWidth="1"/>
    <col min="3075" max="3075" width="4.81640625" style="215" customWidth="1"/>
    <col min="3076" max="3076" width="7" style="215" customWidth="1"/>
    <col min="3077" max="3077" width="8.7265625" style="215" customWidth="1"/>
    <col min="3078" max="3078" width="9.1796875" style="215"/>
    <col min="3079" max="3079" width="3" style="215" customWidth="1"/>
    <col min="3080" max="3097" width="9.1796875" style="215"/>
    <col min="3098" max="3098" width="8.7265625" style="215" customWidth="1"/>
    <col min="3099" max="3328" width="9.1796875" style="215"/>
    <col min="3329" max="3329" width="4.26953125" style="215" customWidth="1"/>
    <col min="3330" max="3330" width="49.26953125" style="215" customWidth="1"/>
    <col min="3331" max="3331" width="4.81640625" style="215" customWidth="1"/>
    <col min="3332" max="3332" width="7" style="215" customWidth="1"/>
    <col min="3333" max="3333" width="8.7265625" style="215" customWidth="1"/>
    <col min="3334" max="3334" width="9.1796875" style="215"/>
    <col min="3335" max="3335" width="3" style="215" customWidth="1"/>
    <col min="3336" max="3353" width="9.1796875" style="215"/>
    <col min="3354" max="3354" width="8.7265625" style="215" customWidth="1"/>
    <col min="3355" max="3584" width="9.1796875" style="215"/>
    <col min="3585" max="3585" width="4.26953125" style="215" customWidth="1"/>
    <col min="3586" max="3586" width="49.26953125" style="215" customWidth="1"/>
    <col min="3587" max="3587" width="4.81640625" style="215" customWidth="1"/>
    <col min="3588" max="3588" width="7" style="215" customWidth="1"/>
    <col min="3589" max="3589" width="8.7265625" style="215" customWidth="1"/>
    <col min="3590" max="3590" width="9.1796875" style="215"/>
    <col min="3591" max="3591" width="3" style="215" customWidth="1"/>
    <col min="3592" max="3609" width="9.1796875" style="215"/>
    <col min="3610" max="3610" width="8.7265625" style="215" customWidth="1"/>
    <col min="3611" max="3840" width="9.1796875" style="215"/>
    <col min="3841" max="3841" width="4.26953125" style="215" customWidth="1"/>
    <col min="3842" max="3842" width="49.26953125" style="215" customWidth="1"/>
    <col min="3843" max="3843" width="4.81640625" style="215" customWidth="1"/>
    <col min="3844" max="3844" width="7" style="215" customWidth="1"/>
    <col min="3845" max="3845" width="8.7265625" style="215" customWidth="1"/>
    <col min="3846" max="3846" width="9.1796875" style="215"/>
    <col min="3847" max="3847" width="3" style="215" customWidth="1"/>
    <col min="3848" max="3865" width="9.1796875" style="215"/>
    <col min="3866" max="3866" width="8.7265625" style="215" customWidth="1"/>
    <col min="3867" max="4096" width="9.1796875" style="215"/>
    <col min="4097" max="4097" width="4.26953125" style="215" customWidth="1"/>
    <col min="4098" max="4098" width="49.26953125" style="215" customWidth="1"/>
    <col min="4099" max="4099" width="4.81640625" style="215" customWidth="1"/>
    <col min="4100" max="4100" width="7" style="215" customWidth="1"/>
    <col min="4101" max="4101" width="8.7265625" style="215" customWidth="1"/>
    <col min="4102" max="4102" width="9.1796875" style="215"/>
    <col min="4103" max="4103" width="3" style="215" customWidth="1"/>
    <col min="4104" max="4121" width="9.1796875" style="215"/>
    <col min="4122" max="4122" width="8.7265625" style="215" customWidth="1"/>
    <col min="4123" max="4352" width="9.1796875" style="215"/>
    <col min="4353" max="4353" width="4.26953125" style="215" customWidth="1"/>
    <col min="4354" max="4354" width="49.26953125" style="215" customWidth="1"/>
    <col min="4355" max="4355" width="4.81640625" style="215" customWidth="1"/>
    <col min="4356" max="4356" width="7" style="215" customWidth="1"/>
    <col min="4357" max="4357" width="8.7265625" style="215" customWidth="1"/>
    <col min="4358" max="4358" width="9.1796875" style="215"/>
    <col min="4359" max="4359" width="3" style="215" customWidth="1"/>
    <col min="4360" max="4377" width="9.1796875" style="215"/>
    <col min="4378" max="4378" width="8.7265625" style="215" customWidth="1"/>
    <col min="4379" max="4608" width="9.1796875" style="215"/>
    <col min="4609" max="4609" width="4.26953125" style="215" customWidth="1"/>
    <col min="4610" max="4610" width="49.26953125" style="215" customWidth="1"/>
    <col min="4611" max="4611" width="4.81640625" style="215" customWidth="1"/>
    <col min="4612" max="4612" width="7" style="215" customWidth="1"/>
    <col min="4613" max="4613" width="8.7265625" style="215" customWidth="1"/>
    <col min="4614" max="4614" width="9.1796875" style="215"/>
    <col min="4615" max="4615" width="3" style="215" customWidth="1"/>
    <col min="4616" max="4633" width="9.1796875" style="215"/>
    <col min="4634" max="4634" width="8.7265625" style="215" customWidth="1"/>
    <col min="4635" max="4864" width="9.1796875" style="215"/>
    <col min="4865" max="4865" width="4.26953125" style="215" customWidth="1"/>
    <col min="4866" max="4866" width="49.26953125" style="215" customWidth="1"/>
    <col min="4867" max="4867" width="4.81640625" style="215" customWidth="1"/>
    <col min="4868" max="4868" width="7" style="215" customWidth="1"/>
    <col min="4869" max="4869" width="8.7265625" style="215" customWidth="1"/>
    <col min="4870" max="4870" width="9.1796875" style="215"/>
    <col min="4871" max="4871" width="3" style="215" customWidth="1"/>
    <col min="4872" max="4889" width="9.1796875" style="215"/>
    <col min="4890" max="4890" width="8.7265625" style="215" customWidth="1"/>
    <col min="4891" max="5120" width="9.1796875" style="215"/>
    <col min="5121" max="5121" width="4.26953125" style="215" customWidth="1"/>
    <col min="5122" max="5122" width="49.26953125" style="215" customWidth="1"/>
    <col min="5123" max="5123" width="4.81640625" style="215" customWidth="1"/>
    <col min="5124" max="5124" width="7" style="215" customWidth="1"/>
    <col min="5125" max="5125" width="8.7265625" style="215" customWidth="1"/>
    <col min="5126" max="5126" width="9.1796875" style="215"/>
    <col min="5127" max="5127" width="3" style="215" customWidth="1"/>
    <col min="5128" max="5145" width="9.1796875" style="215"/>
    <col min="5146" max="5146" width="8.7265625" style="215" customWidth="1"/>
    <col min="5147" max="5376" width="9.1796875" style="215"/>
    <col min="5377" max="5377" width="4.26953125" style="215" customWidth="1"/>
    <col min="5378" max="5378" width="49.26953125" style="215" customWidth="1"/>
    <col min="5379" max="5379" width="4.81640625" style="215" customWidth="1"/>
    <col min="5380" max="5380" width="7" style="215" customWidth="1"/>
    <col min="5381" max="5381" width="8.7265625" style="215" customWidth="1"/>
    <col min="5382" max="5382" width="9.1796875" style="215"/>
    <col min="5383" max="5383" width="3" style="215" customWidth="1"/>
    <col min="5384" max="5401" width="9.1796875" style="215"/>
    <col min="5402" max="5402" width="8.7265625" style="215" customWidth="1"/>
    <col min="5403" max="5632" width="9.1796875" style="215"/>
    <col min="5633" max="5633" width="4.26953125" style="215" customWidth="1"/>
    <col min="5634" max="5634" width="49.26953125" style="215" customWidth="1"/>
    <col min="5635" max="5635" width="4.81640625" style="215" customWidth="1"/>
    <col min="5636" max="5636" width="7" style="215" customWidth="1"/>
    <col min="5637" max="5637" width="8.7265625" style="215" customWidth="1"/>
    <col min="5638" max="5638" width="9.1796875" style="215"/>
    <col min="5639" max="5639" width="3" style="215" customWidth="1"/>
    <col min="5640" max="5657" width="9.1796875" style="215"/>
    <col min="5658" max="5658" width="8.7265625" style="215" customWidth="1"/>
    <col min="5659" max="5888" width="9.1796875" style="215"/>
    <col min="5889" max="5889" width="4.26953125" style="215" customWidth="1"/>
    <col min="5890" max="5890" width="49.26953125" style="215" customWidth="1"/>
    <col min="5891" max="5891" width="4.81640625" style="215" customWidth="1"/>
    <col min="5892" max="5892" width="7" style="215" customWidth="1"/>
    <col min="5893" max="5893" width="8.7265625" style="215" customWidth="1"/>
    <col min="5894" max="5894" width="9.1796875" style="215"/>
    <col min="5895" max="5895" width="3" style="215" customWidth="1"/>
    <col min="5896" max="5913" width="9.1796875" style="215"/>
    <col min="5914" max="5914" width="8.7265625" style="215" customWidth="1"/>
    <col min="5915" max="6144" width="9.1796875" style="215"/>
    <col min="6145" max="6145" width="4.26953125" style="215" customWidth="1"/>
    <col min="6146" max="6146" width="49.26953125" style="215" customWidth="1"/>
    <col min="6147" max="6147" width="4.81640625" style="215" customWidth="1"/>
    <col min="6148" max="6148" width="7" style="215" customWidth="1"/>
    <col min="6149" max="6149" width="8.7265625" style="215" customWidth="1"/>
    <col min="6150" max="6150" width="9.1796875" style="215"/>
    <col min="6151" max="6151" width="3" style="215" customWidth="1"/>
    <col min="6152" max="6169" width="9.1796875" style="215"/>
    <col min="6170" max="6170" width="8.7265625" style="215" customWidth="1"/>
    <col min="6171" max="6400" width="9.1796875" style="215"/>
    <col min="6401" max="6401" width="4.26953125" style="215" customWidth="1"/>
    <col min="6402" max="6402" width="49.26953125" style="215" customWidth="1"/>
    <col min="6403" max="6403" width="4.81640625" style="215" customWidth="1"/>
    <col min="6404" max="6404" width="7" style="215" customWidth="1"/>
    <col min="6405" max="6405" width="8.7265625" style="215" customWidth="1"/>
    <col min="6406" max="6406" width="9.1796875" style="215"/>
    <col min="6407" max="6407" width="3" style="215" customWidth="1"/>
    <col min="6408" max="6425" width="9.1796875" style="215"/>
    <col min="6426" max="6426" width="8.7265625" style="215" customWidth="1"/>
    <col min="6427" max="6656" width="9.1796875" style="215"/>
    <col min="6657" max="6657" width="4.26953125" style="215" customWidth="1"/>
    <col min="6658" max="6658" width="49.26953125" style="215" customWidth="1"/>
    <col min="6659" max="6659" width="4.81640625" style="215" customWidth="1"/>
    <col min="6660" max="6660" width="7" style="215" customWidth="1"/>
    <col min="6661" max="6661" width="8.7265625" style="215" customWidth="1"/>
    <col min="6662" max="6662" width="9.1796875" style="215"/>
    <col min="6663" max="6663" width="3" style="215" customWidth="1"/>
    <col min="6664" max="6681" width="9.1796875" style="215"/>
    <col min="6682" max="6682" width="8.7265625" style="215" customWidth="1"/>
    <col min="6683" max="6912" width="9.1796875" style="215"/>
    <col min="6913" max="6913" width="4.26953125" style="215" customWidth="1"/>
    <col min="6914" max="6914" width="49.26953125" style="215" customWidth="1"/>
    <col min="6915" max="6915" width="4.81640625" style="215" customWidth="1"/>
    <col min="6916" max="6916" width="7" style="215" customWidth="1"/>
    <col min="6917" max="6917" width="8.7265625" style="215" customWidth="1"/>
    <col min="6918" max="6918" width="9.1796875" style="215"/>
    <col min="6919" max="6919" width="3" style="215" customWidth="1"/>
    <col min="6920" max="6937" width="9.1796875" style="215"/>
    <col min="6938" max="6938" width="8.7265625" style="215" customWidth="1"/>
    <col min="6939" max="7168" width="9.1796875" style="215"/>
    <col min="7169" max="7169" width="4.26953125" style="215" customWidth="1"/>
    <col min="7170" max="7170" width="49.26953125" style="215" customWidth="1"/>
    <col min="7171" max="7171" width="4.81640625" style="215" customWidth="1"/>
    <col min="7172" max="7172" width="7" style="215" customWidth="1"/>
    <col min="7173" max="7173" width="8.7265625" style="215" customWidth="1"/>
    <col min="7174" max="7174" width="9.1796875" style="215"/>
    <col min="7175" max="7175" width="3" style="215" customWidth="1"/>
    <col min="7176" max="7193" width="9.1796875" style="215"/>
    <col min="7194" max="7194" width="8.7265625" style="215" customWidth="1"/>
    <col min="7195" max="7424" width="9.1796875" style="215"/>
    <col min="7425" max="7425" width="4.26953125" style="215" customWidth="1"/>
    <col min="7426" max="7426" width="49.26953125" style="215" customWidth="1"/>
    <col min="7427" max="7427" width="4.81640625" style="215" customWidth="1"/>
    <col min="7428" max="7428" width="7" style="215" customWidth="1"/>
    <col min="7429" max="7429" width="8.7265625" style="215" customWidth="1"/>
    <col min="7430" max="7430" width="9.1796875" style="215"/>
    <col min="7431" max="7431" width="3" style="215" customWidth="1"/>
    <col min="7432" max="7449" width="9.1796875" style="215"/>
    <col min="7450" max="7450" width="8.7265625" style="215" customWidth="1"/>
    <col min="7451" max="7680" width="9.1796875" style="215"/>
    <col min="7681" max="7681" width="4.26953125" style="215" customWidth="1"/>
    <col min="7682" max="7682" width="49.26953125" style="215" customWidth="1"/>
    <col min="7683" max="7683" width="4.81640625" style="215" customWidth="1"/>
    <col min="7684" max="7684" width="7" style="215" customWidth="1"/>
    <col min="7685" max="7685" width="8.7265625" style="215" customWidth="1"/>
    <col min="7686" max="7686" width="9.1796875" style="215"/>
    <col min="7687" max="7687" width="3" style="215" customWidth="1"/>
    <col min="7688" max="7705" width="9.1796875" style="215"/>
    <col min="7706" max="7706" width="8.7265625" style="215" customWidth="1"/>
    <col min="7707" max="7936" width="9.1796875" style="215"/>
    <col min="7937" max="7937" width="4.26953125" style="215" customWidth="1"/>
    <col min="7938" max="7938" width="49.26953125" style="215" customWidth="1"/>
    <col min="7939" max="7939" width="4.81640625" style="215" customWidth="1"/>
    <col min="7940" max="7940" width="7" style="215" customWidth="1"/>
    <col min="7941" max="7941" width="8.7265625" style="215" customWidth="1"/>
    <col min="7942" max="7942" width="9.1796875" style="215"/>
    <col min="7943" max="7943" width="3" style="215" customWidth="1"/>
    <col min="7944" max="7961" width="9.1796875" style="215"/>
    <col min="7962" max="7962" width="8.7265625" style="215" customWidth="1"/>
    <col min="7963" max="8192" width="9.1796875" style="215"/>
    <col min="8193" max="8193" width="4.26953125" style="215" customWidth="1"/>
    <col min="8194" max="8194" width="49.26953125" style="215" customWidth="1"/>
    <col min="8195" max="8195" width="4.81640625" style="215" customWidth="1"/>
    <col min="8196" max="8196" width="7" style="215" customWidth="1"/>
    <col min="8197" max="8197" width="8.7265625" style="215" customWidth="1"/>
    <col min="8198" max="8198" width="9.1796875" style="215"/>
    <col min="8199" max="8199" width="3" style="215" customWidth="1"/>
    <col min="8200" max="8217" width="9.1796875" style="215"/>
    <col min="8218" max="8218" width="8.7265625" style="215" customWidth="1"/>
    <col min="8219" max="8448" width="9.1796875" style="215"/>
    <col min="8449" max="8449" width="4.26953125" style="215" customWidth="1"/>
    <col min="8450" max="8450" width="49.26953125" style="215" customWidth="1"/>
    <col min="8451" max="8451" width="4.81640625" style="215" customWidth="1"/>
    <col min="8452" max="8452" width="7" style="215" customWidth="1"/>
    <col min="8453" max="8453" width="8.7265625" style="215" customWidth="1"/>
    <col min="8454" max="8454" width="9.1796875" style="215"/>
    <col min="8455" max="8455" width="3" style="215" customWidth="1"/>
    <col min="8456" max="8473" width="9.1796875" style="215"/>
    <col min="8474" max="8474" width="8.7265625" style="215" customWidth="1"/>
    <col min="8475" max="8704" width="9.1796875" style="215"/>
    <col min="8705" max="8705" width="4.26953125" style="215" customWidth="1"/>
    <col min="8706" max="8706" width="49.26953125" style="215" customWidth="1"/>
    <col min="8707" max="8707" width="4.81640625" style="215" customWidth="1"/>
    <col min="8708" max="8708" width="7" style="215" customWidth="1"/>
    <col min="8709" max="8709" width="8.7265625" style="215" customWidth="1"/>
    <col min="8710" max="8710" width="9.1796875" style="215"/>
    <col min="8711" max="8711" width="3" style="215" customWidth="1"/>
    <col min="8712" max="8729" width="9.1796875" style="215"/>
    <col min="8730" max="8730" width="8.7265625" style="215" customWidth="1"/>
    <col min="8731" max="8960" width="9.1796875" style="215"/>
    <col min="8961" max="8961" width="4.26953125" style="215" customWidth="1"/>
    <col min="8962" max="8962" width="49.26953125" style="215" customWidth="1"/>
    <col min="8963" max="8963" width="4.81640625" style="215" customWidth="1"/>
    <col min="8964" max="8964" width="7" style="215" customWidth="1"/>
    <col min="8965" max="8965" width="8.7265625" style="215" customWidth="1"/>
    <col min="8966" max="8966" width="9.1796875" style="215"/>
    <col min="8967" max="8967" width="3" style="215" customWidth="1"/>
    <col min="8968" max="8985" width="9.1796875" style="215"/>
    <col min="8986" max="8986" width="8.7265625" style="215" customWidth="1"/>
    <col min="8987" max="9216" width="9.1796875" style="215"/>
    <col min="9217" max="9217" width="4.26953125" style="215" customWidth="1"/>
    <col min="9218" max="9218" width="49.26953125" style="215" customWidth="1"/>
    <col min="9219" max="9219" width="4.81640625" style="215" customWidth="1"/>
    <col min="9220" max="9220" width="7" style="215" customWidth="1"/>
    <col min="9221" max="9221" width="8.7265625" style="215" customWidth="1"/>
    <col min="9222" max="9222" width="9.1796875" style="215"/>
    <col min="9223" max="9223" width="3" style="215" customWidth="1"/>
    <col min="9224" max="9241" width="9.1796875" style="215"/>
    <col min="9242" max="9242" width="8.7265625" style="215" customWidth="1"/>
    <col min="9243" max="9472" width="9.1796875" style="215"/>
    <col min="9473" max="9473" width="4.26953125" style="215" customWidth="1"/>
    <col min="9474" max="9474" width="49.26953125" style="215" customWidth="1"/>
    <col min="9475" max="9475" width="4.81640625" style="215" customWidth="1"/>
    <col min="9476" max="9476" width="7" style="215" customWidth="1"/>
    <col min="9477" max="9477" width="8.7265625" style="215" customWidth="1"/>
    <col min="9478" max="9478" width="9.1796875" style="215"/>
    <col min="9479" max="9479" width="3" style="215" customWidth="1"/>
    <col min="9480" max="9497" width="9.1796875" style="215"/>
    <col min="9498" max="9498" width="8.7265625" style="215" customWidth="1"/>
    <col min="9499" max="9728" width="9.1796875" style="215"/>
    <col min="9729" max="9729" width="4.26953125" style="215" customWidth="1"/>
    <col min="9730" max="9730" width="49.26953125" style="215" customWidth="1"/>
    <col min="9731" max="9731" width="4.81640625" style="215" customWidth="1"/>
    <col min="9732" max="9732" width="7" style="215" customWidth="1"/>
    <col min="9733" max="9733" width="8.7265625" style="215" customWidth="1"/>
    <col min="9734" max="9734" width="9.1796875" style="215"/>
    <col min="9735" max="9735" width="3" style="215" customWidth="1"/>
    <col min="9736" max="9753" width="9.1796875" style="215"/>
    <col min="9754" max="9754" width="8.7265625" style="215" customWidth="1"/>
    <col min="9755" max="9984" width="9.1796875" style="215"/>
    <col min="9985" max="9985" width="4.26953125" style="215" customWidth="1"/>
    <col min="9986" max="9986" width="49.26953125" style="215" customWidth="1"/>
    <col min="9987" max="9987" width="4.81640625" style="215" customWidth="1"/>
    <col min="9988" max="9988" width="7" style="215" customWidth="1"/>
    <col min="9989" max="9989" width="8.7265625" style="215" customWidth="1"/>
    <col min="9990" max="9990" width="9.1796875" style="215"/>
    <col min="9991" max="9991" width="3" style="215" customWidth="1"/>
    <col min="9992" max="10009" width="9.1796875" style="215"/>
    <col min="10010" max="10010" width="8.7265625" style="215" customWidth="1"/>
    <col min="10011" max="10240" width="9.1796875" style="215"/>
    <col min="10241" max="10241" width="4.26953125" style="215" customWidth="1"/>
    <col min="10242" max="10242" width="49.26953125" style="215" customWidth="1"/>
    <col min="10243" max="10243" width="4.81640625" style="215" customWidth="1"/>
    <col min="10244" max="10244" width="7" style="215" customWidth="1"/>
    <col min="10245" max="10245" width="8.7265625" style="215" customWidth="1"/>
    <col min="10246" max="10246" width="9.1796875" style="215"/>
    <col min="10247" max="10247" width="3" style="215" customWidth="1"/>
    <col min="10248" max="10265" width="9.1796875" style="215"/>
    <col min="10266" max="10266" width="8.7265625" style="215" customWidth="1"/>
    <col min="10267" max="10496" width="9.1796875" style="215"/>
    <col min="10497" max="10497" width="4.26953125" style="215" customWidth="1"/>
    <col min="10498" max="10498" width="49.26953125" style="215" customWidth="1"/>
    <col min="10499" max="10499" width="4.81640625" style="215" customWidth="1"/>
    <col min="10500" max="10500" width="7" style="215" customWidth="1"/>
    <col min="10501" max="10501" width="8.7265625" style="215" customWidth="1"/>
    <col min="10502" max="10502" width="9.1796875" style="215"/>
    <col min="10503" max="10503" width="3" style="215" customWidth="1"/>
    <col min="10504" max="10521" width="9.1796875" style="215"/>
    <col min="10522" max="10522" width="8.7265625" style="215" customWidth="1"/>
    <col min="10523" max="10752" width="9.1796875" style="215"/>
    <col min="10753" max="10753" width="4.26953125" style="215" customWidth="1"/>
    <col min="10754" max="10754" width="49.26953125" style="215" customWidth="1"/>
    <col min="10755" max="10755" width="4.81640625" style="215" customWidth="1"/>
    <col min="10756" max="10756" width="7" style="215" customWidth="1"/>
    <col min="10757" max="10757" width="8.7265625" style="215" customWidth="1"/>
    <col min="10758" max="10758" width="9.1796875" style="215"/>
    <col min="10759" max="10759" width="3" style="215" customWidth="1"/>
    <col min="10760" max="10777" width="9.1796875" style="215"/>
    <col min="10778" max="10778" width="8.7265625" style="215" customWidth="1"/>
    <col min="10779" max="11008" width="9.1796875" style="215"/>
    <col min="11009" max="11009" width="4.26953125" style="215" customWidth="1"/>
    <col min="11010" max="11010" width="49.26953125" style="215" customWidth="1"/>
    <col min="11011" max="11011" width="4.81640625" style="215" customWidth="1"/>
    <col min="11012" max="11012" width="7" style="215" customWidth="1"/>
    <col min="11013" max="11013" width="8.7265625" style="215" customWidth="1"/>
    <col min="11014" max="11014" width="9.1796875" style="215"/>
    <col min="11015" max="11015" width="3" style="215" customWidth="1"/>
    <col min="11016" max="11033" width="9.1796875" style="215"/>
    <col min="11034" max="11034" width="8.7265625" style="215" customWidth="1"/>
    <col min="11035" max="11264" width="9.1796875" style="215"/>
    <col min="11265" max="11265" width="4.26953125" style="215" customWidth="1"/>
    <col min="11266" max="11266" width="49.26953125" style="215" customWidth="1"/>
    <col min="11267" max="11267" width="4.81640625" style="215" customWidth="1"/>
    <col min="11268" max="11268" width="7" style="215" customWidth="1"/>
    <col min="11269" max="11269" width="8.7265625" style="215" customWidth="1"/>
    <col min="11270" max="11270" width="9.1796875" style="215"/>
    <col min="11271" max="11271" width="3" style="215" customWidth="1"/>
    <col min="11272" max="11289" width="9.1796875" style="215"/>
    <col min="11290" max="11290" width="8.7265625" style="215" customWidth="1"/>
    <col min="11291" max="11520" width="9.1796875" style="215"/>
    <col min="11521" max="11521" width="4.26953125" style="215" customWidth="1"/>
    <col min="11522" max="11522" width="49.26953125" style="215" customWidth="1"/>
    <col min="11523" max="11523" width="4.81640625" style="215" customWidth="1"/>
    <col min="11524" max="11524" width="7" style="215" customWidth="1"/>
    <col min="11525" max="11525" width="8.7265625" style="215" customWidth="1"/>
    <col min="11526" max="11526" width="9.1796875" style="215"/>
    <col min="11527" max="11527" width="3" style="215" customWidth="1"/>
    <col min="11528" max="11545" width="9.1796875" style="215"/>
    <col min="11546" max="11546" width="8.7265625" style="215" customWidth="1"/>
    <col min="11547" max="11776" width="9.1796875" style="215"/>
    <col min="11777" max="11777" width="4.26953125" style="215" customWidth="1"/>
    <col min="11778" max="11778" width="49.26953125" style="215" customWidth="1"/>
    <col min="11779" max="11779" width="4.81640625" style="215" customWidth="1"/>
    <col min="11780" max="11780" width="7" style="215" customWidth="1"/>
    <col min="11781" max="11781" width="8.7265625" style="215" customWidth="1"/>
    <col min="11782" max="11782" width="9.1796875" style="215"/>
    <col min="11783" max="11783" width="3" style="215" customWidth="1"/>
    <col min="11784" max="11801" width="9.1796875" style="215"/>
    <col min="11802" max="11802" width="8.7265625" style="215" customWidth="1"/>
    <col min="11803" max="12032" width="9.1796875" style="215"/>
    <col min="12033" max="12033" width="4.26953125" style="215" customWidth="1"/>
    <col min="12034" max="12034" width="49.26953125" style="215" customWidth="1"/>
    <col min="12035" max="12035" width="4.81640625" style="215" customWidth="1"/>
    <col min="12036" max="12036" width="7" style="215" customWidth="1"/>
    <col min="12037" max="12037" width="8.7265625" style="215" customWidth="1"/>
    <col min="12038" max="12038" width="9.1796875" style="215"/>
    <col min="12039" max="12039" width="3" style="215" customWidth="1"/>
    <col min="12040" max="12057" width="9.1796875" style="215"/>
    <col min="12058" max="12058" width="8.7265625" style="215" customWidth="1"/>
    <col min="12059" max="12288" width="9.1796875" style="215"/>
    <col min="12289" max="12289" width="4.26953125" style="215" customWidth="1"/>
    <col min="12290" max="12290" width="49.26953125" style="215" customWidth="1"/>
    <col min="12291" max="12291" width="4.81640625" style="215" customWidth="1"/>
    <col min="12292" max="12292" width="7" style="215" customWidth="1"/>
    <col min="12293" max="12293" width="8.7265625" style="215" customWidth="1"/>
    <col min="12294" max="12294" width="9.1796875" style="215"/>
    <col min="12295" max="12295" width="3" style="215" customWidth="1"/>
    <col min="12296" max="12313" width="9.1796875" style="215"/>
    <col min="12314" max="12314" width="8.7265625" style="215" customWidth="1"/>
    <col min="12315" max="12544" width="9.1796875" style="215"/>
    <col min="12545" max="12545" width="4.26953125" style="215" customWidth="1"/>
    <col min="12546" max="12546" width="49.26953125" style="215" customWidth="1"/>
    <col min="12547" max="12547" width="4.81640625" style="215" customWidth="1"/>
    <col min="12548" max="12548" width="7" style="215" customWidth="1"/>
    <col min="12549" max="12549" width="8.7265625" style="215" customWidth="1"/>
    <col min="12550" max="12550" width="9.1796875" style="215"/>
    <col min="12551" max="12551" width="3" style="215" customWidth="1"/>
    <col min="12552" max="12569" width="9.1796875" style="215"/>
    <col min="12570" max="12570" width="8.7265625" style="215" customWidth="1"/>
    <col min="12571" max="12800" width="9.1796875" style="215"/>
    <col min="12801" max="12801" width="4.26953125" style="215" customWidth="1"/>
    <col min="12802" max="12802" width="49.26953125" style="215" customWidth="1"/>
    <col min="12803" max="12803" width="4.81640625" style="215" customWidth="1"/>
    <col min="12804" max="12804" width="7" style="215" customWidth="1"/>
    <col min="12805" max="12805" width="8.7265625" style="215" customWidth="1"/>
    <col min="12806" max="12806" width="9.1796875" style="215"/>
    <col min="12807" max="12807" width="3" style="215" customWidth="1"/>
    <col min="12808" max="12825" width="9.1796875" style="215"/>
    <col min="12826" max="12826" width="8.7265625" style="215" customWidth="1"/>
    <col min="12827" max="13056" width="9.1796875" style="215"/>
    <col min="13057" max="13057" width="4.26953125" style="215" customWidth="1"/>
    <col min="13058" max="13058" width="49.26953125" style="215" customWidth="1"/>
    <col min="13059" max="13059" width="4.81640625" style="215" customWidth="1"/>
    <col min="13060" max="13060" width="7" style="215" customWidth="1"/>
    <col min="13061" max="13061" width="8.7265625" style="215" customWidth="1"/>
    <col min="13062" max="13062" width="9.1796875" style="215"/>
    <col min="13063" max="13063" width="3" style="215" customWidth="1"/>
    <col min="13064" max="13081" width="9.1796875" style="215"/>
    <col min="13082" max="13082" width="8.7265625" style="215" customWidth="1"/>
    <col min="13083" max="13312" width="9.1796875" style="215"/>
    <col min="13313" max="13313" width="4.26953125" style="215" customWidth="1"/>
    <col min="13314" max="13314" width="49.26953125" style="215" customWidth="1"/>
    <col min="13315" max="13315" width="4.81640625" style="215" customWidth="1"/>
    <col min="13316" max="13316" width="7" style="215" customWidth="1"/>
    <col min="13317" max="13317" width="8.7265625" style="215" customWidth="1"/>
    <col min="13318" max="13318" width="9.1796875" style="215"/>
    <col min="13319" max="13319" width="3" style="215" customWidth="1"/>
    <col min="13320" max="13337" width="9.1796875" style="215"/>
    <col min="13338" max="13338" width="8.7265625" style="215" customWidth="1"/>
    <col min="13339" max="13568" width="9.1796875" style="215"/>
    <col min="13569" max="13569" width="4.26953125" style="215" customWidth="1"/>
    <col min="13570" max="13570" width="49.26953125" style="215" customWidth="1"/>
    <col min="13571" max="13571" width="4.81640625" style="215" customWidth="1"/>
    <col min="13572" max="13572" width="7" style="215" customWidth="1"/>
    <col min="13573" max="13573" width="8.7265625" style="215" customWidth="1"/>
    <col min="13574" max="13574" width="9.1796875" style="215"/>
    <col min="13575" max="13575" width="3" style="215" customWidth="1"/>
    <col min="13576" max="13593" width="9.1796875" style="215"/>
    <col min="13594" max="13594" width="8.7265625" style="215" customWidth="1"/>
    <col min="13595" max="13824" width="9.1796875" style="215"/>
    <col min="13825" max="13825" width="4.26953125" style="215" customWidth="1"/>
    <col min="13826" max="13826" width="49.26953125" style="215" customWidth="1"/>
    <col min="13827" max="13827" width="4.81640625" style="215" customWidth="1"/>
    <col min="13828" max="13828" width="7" style="215" customWidth="1"/>
    <col min="13829" max="13829" width="8.7265625" style="215" customWidth="1"/>
    <col min="13830" max="13830" width="9.1796875" style="215"/>
    <col min="13831" max="13831" width="3" style="215" customWidth="1"/>
    <col min="13832" max="13849" width="9.1796875" style="215"/>
    <col min="13850" max="13850" width="8.7265625" style="215" customWidth="1"/>
    <col min="13851" max="14080" width="9.1796875" style="215"/>
    <col min="14081" max="14081" width="4.26953125" style="215" customWidth="1"/>
    <col min="14082" max="14082" width="49.26953125" style="215" customWidth="1"/>
    <col min="14083" max="14083" width="4.81640625" style="215" customWidth="1"/>
    <col min="14084" max="14084" width="7" style="215" customWidth="1"/>
    <col min="14085" max="14085" width="8.7265625" style="215" customWidth="1"/>
    <col min="14086" max="14086" width="9.1796875" style="215"/>
    <col min="14087" max="14087" width="3" style="215" customWidth="1"/>
    <col min="14088" max="14105" width="9.1796875" style="215"/>
    <col min="14106" max="14106" width="8.7265625" style="215" customWidth="1"/>
    <col min="14107" max="14336" width="9.1796875" style="215"/>
    <col min="14337" max="14337" width="4.26953125" style="215" customWidth="1"/>
    <col min="14338" max="14338" width="49.26953125" style="215" customWidth="1"/>
    <col min="14339" max="14339" width="4.81640625" style="215" customWidth="1"/>
    <col min="14340" max="14340" width="7" style="215" customWidth="1"/>
    <col min="14341" max="14341" width="8.7265625" style="215" customWidth="1"/>
    <col min="14342" max="14342" width="9.1796875" style="215"/>
    <col min="14343" max="14343" width="3" style="215" customWidth="1"/>
    <col min="14344" max="14361" width="9.1796875" style="215"/>
    <col min="14362" max="14362" width="8.7265625" style="215" customWidth="1"/>
    <col min="14363" max="14592" width="9.1796875" style="215"/>
    <col min="14593" max="14593" width="4.26953125" style="215" customWidth="1"/>
    <col min="14594" max="14594" width="49.26953125" style="215" customWidth="1"/>
    <col min="14595" max="14595" width="4.81640625" style="215" customWidth="1"/>
    <col min="14596" max="14596" width="7" style="215" customWidth="1"/>
    <col min="14597" max="14597" width="8.7265625" style="215" customWidth="1"/>
    <col min="14598" max="14598" width="9.1796875" style="215"/>
    <col min="14599" max="14599" width="3" style="215" customWidth="1"/>
    <col min="14600" max="14617" width="9.1796875" style="215"/>
    <col min="14618" max="14618" width="8.7265625" style="215" customWidth="1"/>
    <col min="14619" max="14848" width="9.1796875" style="215"/>
    <col min="14849" max="14849" width="4.26953125" style="215" customWidth="1"/>
    <col min="14850" max="14850" width="49.26953125" style="215" customWidth="1"/>
    <col min="14851" max="14851" width="4.81640625" style="215" customWidth="1"/>
    <col min="14852" max="14852" width="7" style="215" customWidth="1"/>
    <col min="14853" max="14853" width="8.7265625" style="215" customWidth="1"/>
    <col min="14854" max="14854" width="9.1796875" style="215"/>
    <col min="14855" max="14855" width="3" style="215" customWidth="1"/>
    <col min="14856" max="14873" width="9.1796875" style="215"/>
    <col min="14874" max="14874" width="8.7265625" style="215" customWidth="1"/>
    <col min="14875" max="15104" width="9.1796875" style="215"/>
    <col min="15105" max="15105" width="4.26953125" style="215" customWidth="1"/>
    <col min="15106" max="15106" width="49.26953125" style="215" customWidth="1"/>
    <col min="15107" max="15107" width="4.81640625" style="215" customWidth="1"/>
    <col min="15108" max="15108" width="7" style="215" customWidth="1"/>
    <col min="15109" max="15109" width="8.7265625" style="215" customWidth="1"/>
    <col min="15110" max="15110" width="9.1796875" style="215"/>
    <col min="15111" max="15111" width="3" style="215" customWidth="1"/>
    <col min="15112" max="15129" width="9.1796875" style="215"/>
    <col min="15130" max="15130" width="8.7265625" style="215" customWidth="1"/>
    <col min="15131" max="15360" width="9.1796875" style="215"/>
    <col min="15361" max="15361" width="4.26953125" style="215" customWidth="1"/>
    <col min="15362" max="15362" width="49.26953125" style="215" customWidth="1"/>
    <col min="15363" max="15363" width="4.81640625" style="215" customWidth="1"/>
    <col min="15364" max="15364" width="7" style="215" customWidth="1"/>
    <col min="15365" max="15365" width="8.7265625" style="215" customWidth="1"/>
    <col min="15366" max="15366" width="9.1796875" style="215"/>
    <col min="15367" max="15367" width="3" style="215" customWidth="1"/>
    <col min="15368" max="15385" width="9.1796875" style="215"/>
    <col min="15386" max="15386" width="8.7265625" style="215" customWidth="1"/>
    <col min="15387" max="15616" width="9.1796875" style="215"/>
    <col min="15617" max="15617" width="4.26953125" style="215" customWidth="1"/>
    <col min="15618" max="15618" width="49.26953125" style="215" customWidth="1"/>
    <col min="15619" max="15619" width="4.81640625" style="215" customWidth="1"/>
    <col min="15620" max="15620" width="7" style="215" customWidth="1"/>
    <col min="15621" max="15621" width="8.7265625" style="215" customWidth="1"/>
    <col min="15622" max="15622" width="9.1796875" style="215"/>
    <col min="15623" max="15623" width="3" style="215" customWidth="1"/>
    <col min="15624" max="15641" width="9.1796875" style="215"/>
    <col min="15642" max="15642" width="8.7265625" style="215" customWidth="1"/>
    <col min="15643" max="15872" width="9.1796875" style="215"/>
    <col min="15873" max="15873" width="4.26953125" style="215" customWidth="1"/>
    <col min="15874" max="15874" width="49.26953125" style="215" customWidth="1"/>
    <col min="15875" max="15875" width="4.81640625" style="215" customWidth="1"/>
    <col min="15876" max="15876" width="7" style="215" customWidth="1"/>
    <col min="15877" max="15877" width="8.7265625" style="215" customWidth="1"/>
    <col min="15878" max="15878" width="9.1796875" style="215"/>
    <col min="15879" max="15879" width="3" style="215" customWidth="1"/>
    <col min="15880" max="15897" width="9.1796875" style="215"/>
    <col min="15898" max="15898" width="8.7265625" style="215" customWidth="1"/>
    <col min="15899" max="16128" width="9.1796875" style="215"/>
    <col min="16129" max="16129" width="4.26953125" style="215" customWidth="1"/>
    <col min="16130" max="16130" width="49.26953125" style="215" customWidth="1"/>
    <col min="16131" max="16131" width="4.81640625" style="215" customWidth="1"/>
    <col min="16132" max="16132" width="7" style="215" customWidth="1"/>
    <col min="16133" max="16133" width="8.7265625" style="215" customWidth="1"/>
    <col min="16134" max="16134" width="9.1796875" style="215"/>
    <col min="16135" max="16135" width="3" style="215" customWidth="1"/>
    <col min="16136" max="16153" width="9.1796875" style="215"/>
    <col min="16154" max="16154" width="8.7265625" style="215" customWidth="1"/>
    <col min="16155" max="16384" width="9.1796875" style="215"/>
  </cols>
  <sheetData>
    <row r="1" spans="1:26">
      <c r="B1" s="696" t="s">
        <v>733</v>
      </c>
      <c r="C1" s="696"/>
      <c r="D1" s="696"/>
      <c r="E1" s="696"/>
      <c r="F1" s="696"/>
    </row>
    <row r="2" spans="1:26">
      <c r="B2" s="696"/>
      <c r="C2" s="696"/>
      <c r="D2" s="696"/>
      <c r="E2" s="696"/>
      <c r="F2" s="696"/>
    </row>
    <row r="4" spans="1:26">
      <c r="C4" s="238" t="s">
        <v>667</v>
      </c>
      <c r="D4" s="239" t="s">
        <v>668</v>
      </c>
      <c r="E4" s="307" t="s">
        <v>728</v>
      </c>
      <c r="F4" s="217" t="s">
        <v>397</v>
      </c>
      <c r="Z4" s="240" t="s">
        <v>669</v>
      </c>
    </row>
    <row r="5" spans="1:26" ht="13">
      <c r="B5" s="241" t="s">
        <v>670</v>
      </c>
    </row>
    <row r="6" spans="1:26" ht="50">
      <c r="B6" s="234" t="s">
        <v>671</v>
      </c>
    </row>
    <row r="7" spans="1:26">
      <c r="D7" s="239"/>
      <c r="E7" s="309"/>
      <c r="F7" s="217"/>
      <c r="Z7" s="240"/>
    </row>
    <row r="8" spans="1:26" ht="14">
      <c r="A8" s="244" t="s">
        <v>490</v>
      </c>
      <c r="B8" s="245" t="s">
        <v>672</v>
      </c>
      <c r="C8" s="246"/>
    </row>
    <row r="9" spans="1:26" ht="14">
      <c r="A9" s="244"/>
      <c r="B9" s="245"/>
      <c r="C9" s="246"/>
    </row>
    <row r="10" spans="1:26" ht="75">
      <c r="A10" s="237" t="s">
        <v>490</v>
      </c>
      <c r="B10" s="234" t="s">
        <v>673</v>
      </c>
    </row>
    <row r="11" spans="1:26">
      <c r="B11" s="234" t="s">
        <v>674</v>
      </c>
      <c r="C11" s="238" t="s">
        <v>96</v>
      </c>
      <c r="D11" s="242">
        <v>1</v>
      </c>
      <c r="E11" s="681"/>
      <c r="F11" s="235">
        <f>D11*E11</f>
        <v>0</v>
      </c>
      <c r="Z11" s="243">
        <v>90</v>
      </c>
    </row>
    <row r="12" spans="1:26">
      <c r="B12" s="234" t="s">
        <v>675</v>
      </c>
      <c r="C12" s="238" t="s">
        <v>676</v>
      </c>
      <c r="D12" s="242">
        <v>6</v>
      </c>
      <c r="E12" s="681"/>
      <c r="F12" s="235">
        <f>D12*E12</f>
        <v>0</v>
      </c>
      <c r="Z12" s="243">
        <v>20</v>
      </c>
    </row>
    <row r="13" spans="1:26" ht="50">
      <c r="A13" s="237" t="s">
        <v>515</v>
      </c>
      <c r="B13" s="247" t="s">
        <v>677</v>
      </c>
    </row>
    <row r="14" spans="1:26">
      <c r="C14" s="238" t="s">
        <v>676</v>
      </c>
      <c r="D14" s="242">
        <v>10</v>
      </c>
      <c r="E14" s="681"/>
      <c r="F14" s="235">
        <f>D14*E14</f>
        <v>0</v>
      </c>
      <c r="Z14" s="243">
        <v>50</v>
      </c>
    </row>
    <row r="15" spans="1:26" ht="37.5">
      <c r="A15" s="237" t="s">
        <v>521</v>
      </c>
      <c r="B15" s="247" t="s">
        <v>678</v>
      </c>
    </row>
    <row r="16" spans="1:26">
      <c r="C16" s="238" t="s">
        <v>676</v>
      </c>
      <c r="D16" s="242">
        <v>10</v>
      </c>
      <c r="E16" s="681"/>
      <c r="F16" s="235">
        <f>D16*E16</f>
        <v>0</v>
      </c>
      <c r="Z16" s="243">
        <v>50</v>
      </c>
    </row>
    <row r="17" spans="1:26" ht="37.5">
      <c r="A17" s="237" t="s">
        <v>524</v>
      </c>
      <c r="B17" s="247" t="s">
        <v>679</v>
      </c>
    </row>
    <row r="18" spans="1:26">
      <c r="C18" s="238" t="s">
        <v>96</v>
      </c>
      <c r="D18" s="242">
        <v>2</v>
      </c>
      <c r="E18" s="681"/>
      <c r="F18" s="235">
        <f>D18*E18</f>
        <v>0</v>
      </c>
      <c r="Z18" s="243">
        <v>100</v>
      </c>
    </row>
    <row r="20" spans="1:26" ht="14">
      <c r="A20" s="248" t="s">
        <v>490</v>
      </c>
      <c r="B20" s="249" t="s">
        <v>680</v>
      </c>
      <c r="C20" s="250"/>
      <c r="D20" s="251"/>
      <c r="E20" s="310"/>
      <c r="F20" s="252">
        <f>SUM(F10:F19)</f>
        <v>0</v>
      </c>
      <c r="Z20" s="253"/>
    </row>
    <row r="21" spans="1:26" ht="14">
      <c r="B21" s="245"/>
    </row>
    <row r="22" spans="1:26" ht="14">
      <c r="B22" s="245"/>
      <c r="C22" s="246"/>
    </row>
    <row r="24" spans="1:26" ht="14">
      <c r="A24" s="244" t="s">
        <v>515</v>
      </c>
      <c r="B24" s="245" t="s">
        <v>681</v>
      </c>
    </row>
    <row r="25" spans="1:26" ht="14">
      <c r="A25" s="244"/>
      <c r="B25" s="245"/>
    </row>
    <row r="26" spans="1:26" ht="25">
      <c r="A26" s="237" t="s">
        <v>490</v>
      </c>
      <c r="B26" s="234" t="s">
        <v>682</v>
      </c>
    </row>
    <row r="27" spans="1:26">
      <c r="C27" s="238" t="s">
        <v>405</v>
      </c>
      <c r="D27" s="242">
        <v>3</v>
      </c>
      <c r="E27" s="681"/>
      <c r="F27" s="235">
        <f>D27*E27</f>
        <v>0</v>
      </c>
      <c r="Z27" s="243">
        <v>4</v>
      </c>
    </row>
    <row r="28" spans="1:26" ht="112.5">
      <c r="A28" s="237" t="s">
        <v>515</v>
      </c>
      <c r="B28" s="234" t="s">
        <v>683</v>
      </c>
    </row>
    <row r="29" spans="1:26">
      <c r="B29" s="234" t="s">
        <v>684</v>
      </c>
      <c r="C29" s="238" t="s">
        <v>405</v>
      </c>
      <c r="D29" s="242">
        <v>3</v>
      </c>
      <c r="E29" s="681"/>
      <c r="F29" s="235">
        <f>D29*E29</f>
        <v>0</v>
      </c>
      <c r="Z29" s="243">
        <v>60</v>
      </c>
    </row>
    <row r="30" spans="1:26" ht="25">
      <c r="A30" s="237" t="s">
        <v>521</v>
      </c>
      <c r="B30" s="247" t="s">
        <v>685</v>
      </c>
    </row>
    <row r="31" spans="1:26">
      <c r="B31" s="234" t="s">
        <v>686</v>
      </c>
      <c r="C31" s="238" t="s">
        <v>96</v>
      </c>
      <c r="D31" s="242">
        <v>1</v>
      </c>
      <c r="E31" s="681"/>
      <c r="F31" s="235">
        <f>D31*E31</f>
        <v>0</v>
      </c>
      <c r="Z31" s="243">
        <v>60</v>
      </c>
    </row>
    <row r="32" spans="1:26" ht="25">
      <c r="A32" s="237" t="s">
        <v>524</v>
      </c>
      <c r="B32" s="247" t="s">
        <v>687</v>
      </c>
    </row>
    <row r="33" spans="1:26">
      <c r="B33" s="234" t="s">
        <v>686</v>
      </c>
      <c r="C33" s="238" t="s">
        <v>96</v>
      </c>
      <c r="D33" s="242">
        <v>1</v>
      </c>
      <c r="E33" s="681"/>
      <c r="F33" s="235">
        <f>D33*E33</f>
        <v>0</v>
      </c>
      <c r="Z33" s="243">
        <v>80</v>
      </c>
    </row>
    <row r="34" spans="1:26" s="256" customFormat="1" ht="62.5">
      <c r="A34" s="254" t="s">
        <v>546</v>
      </c>
      <c r="B34" s="224" t="s">
        <v>688</v>
      </c>
      <c r="C34" s="255"/>
      <c r="D34" s="242"/>
      <c r="E34" s="311"/>
      <c r="F34" s="235"/>
      <c r="Z34" s="257"/>
    </row>
    <row r="35" spans="1:26" s="256" customFormat="1">
      <c r="A35" s="254"/>
      <c r="B35" s="247"/>
      <c r="C35" s="255" t="s">
        <v>96</v>
      </c>
      <c r="D35" s="242">
        <v>1</v>
      </c>
      <c r="E35" s="682"/>
      <c r="F35" s="235">
        <f t="shared" ref="F35" si="0">D35*E35</f>
        <v>0</v>
      </c>
      <c r="Z35" s="257">
        <v>130</v>
      </c>
    </row>
    <row r="36" spans="1:26" ht="100">
      <c r="A36" s="237" t="s">
        <v>550</v>
      </c>
      <c r="B36" s="234" t="s">
        <v>689</v>
      </c>
    </row>
    <row r="37" spans="1:26">
      <c r="C37" s="258" t="s">
        <v>94</v>
      </c>
      <c r="D37" s="242">
        <v>1</v>
      </c>
      <c r="E37" s="681"/>
      <c r="F37" s="235">
        <f>D37*E37</f>
        <v>0</v>
      </c>
      <c r="Z37" s="243">
        <v>300</v>
      </c>
    </row>
    <row r="38" spans="1:26" ht="87.5">
      <c r="A38" s="237" t="s">
        <v>554</v>
      </c>
      <c r="B38" s="234" t="s">
        <v>690</v>
      </c>
    </row>
    <row r="39" spans="1:26">
      <c r="C39" s="258" t="s">
        <v>94</v>
      </c>
      <c r="D39" s="259">
        <v>1</v>
      </c>
      <c r="E39" s="683"/>
      <c r="F39" s="236">
        <f>D39*E39</f>
        <v>0</v>
      </c>
      <c r="Z39" s="260">
        <v>1200</v>
      </c>
    </row>
    <row r="40" spans="1:26">
      <c r="A40" s="261"/>
      <c r="B40" s="262"/>
      <c r="C40" s="263"/>
      <c r="D40" s="264"/>
      <c r="E40" s="313"/>
      <c r="F40" s="265"/>
      <c r="Z40" s="266"/>
    </row>
    <row r="41" spans="1:26" ht="14">
      <c r="A41" s="244" t="s">
        <v>515</v>
      </c>
      <c r="B41" s="245" t="s">
        <v>691</v>
      </c>
      <c r="C41" s="246"/>
      <c r="F41" s="219">
        <f>SUM(F26:F40)</f>
        <v>0</v>
      </c>
    </row>
    <row r="42" spans="1:26" ht="14">
      <c r="B42" s="245"/>
    </row>
    <row r="43" spans="1:26" ht="14">
      <c r="B43" s="245"/>
    </row>
    <row r="44" spans="1:26" ht="14">
      <c r="B44" s="245"/>
    </row>
    <row r="45" spans="1:26" ht="14">
      <c r="A45" s="244" t="s">
        <v>521</v>
      </c>
      <c r="B45" s="245" t="s">
        <v>692</v>
      </c>
      <c r="C45" s="246"/>
    </row>
    <row r="46" spans="1:26" ht="14">
      <c r="A46" s="244"/>
      <c r="B46" s="245"/>
      <c r="C46" s="246"/>
    </row>
    <row r="47" spans="1:26" ht="50">
      <c r="A47" s="237" t="s">
        <v>490</v>
      </c>
      <c r="B47" s="234" t="s">
        <v>693</v>
      </c>
    </row>
    <row r="48" spans="1:26">
      <c r="C48" s="238" t="s">
        <v>405</v>
      </c>
      <c r="D48" s="242">
        <v>6</v>
      </c>
      <c r="E48" s="681"/>
      <c r="F48" s="235">
        <f>D48*E48</f>
        <v>0</v>
      </c>
      <c r="Z48" s="243">
        <v>5</v>
      </c>
    </row>
    <row r="49" spans="1:26" ht="65.25" customHeight="1">
      <c r="A49" s="237" t="s">
        <v>515</v>
      </c>
      <c r="B49" s="234" t="s">
        <v>694</v>
      </c>
    </row>
    <row r="50" spans="1:26">
      <c r="B50" s="234" t="s">
        <v>695</v>
      </c>
      <c r="C50" s="238" t="s">
        <v>405</v>
      </c>
      <c r="D50" s="242">
        <v>2</v>
      </c>
      <c r="E50" s="682"/>
      <c r="F50" s="235">
        <f>D50*E50</f>
        <v>0</v>
      </c>
      <c r="Z50" s="257">
        <v>50</v>
      </c>
    </row>
    <row r="51" spans="1:26">
      <c r="B51" s="234" t="s">
        <v>696</v>
      </c>
      <c r="C51" s="238" t="s">
        <v>405</v>
      </c>
      <c r="D51" s="242">
        <v>4</v>
      </c>
      <c r="E51" s="682"/>
      <c r="F51" s="235">
        <f>D51*E51</f>
        <v>0</v>
      </c>
      <c r="Z51" s="257">
        <v>50</v>
      </c>
    </row>
    <row r="52" spans="1:26" ht="41.25" customHeight="1">
      <c r="A52" s="237" t="s">
        <v>521</v>
      </c>
      <c r="B52" s="234" t="s">
        <v>697</v>
      </c>
    </row>
    <row r="53" spans="1:26">
      <c r="B53" s="234" t="s">
        <v>695</v>
      </c>
      <c r="C53" s="238" t="s">
        <v>96</v>
      </c>
      <c r="D53" s="242">
        <v>1</v>
      </c>
      <c r="E53" s="681"/>
      <c r="F53" s="235">
        <f>D53*E53</f>
        <v>0</v>
      </c>
      <c r="Z53" s="243">
        <v>40</v>
      </c>
    </row>
    <row r="54" spans="1:26">
      <c r="B54" s="234" t="s">
        <v>696</v>
      </c>
      <c r="C54" s="238" t="s">
        <v>96</v>
      </c>
      <c r="D54" s="242">
        <v>7</v>
      </c>
      <c r="E54" s="681"/>
      <c r="F54" s="235">
        <f>D54*E54</f>
        <v>0</v>
      </c>
      <c r="Z54" s="243">
        <v>40</v>
      </c>
    </row>
    <row r="55" spans="1:26" ht="37.5">
      <c r="A55" s="237" t="s">
        <v>524</v>
      </c>
      <c r="B55" s="234" t="s">
        <v>698</v>
      </c>
    </row>
    <row r="56" spans="1:26">
      <c r="C56" s="238" t="s">
        <v>96</v>
      </c>
      <c r="D56" s="242">
        <v>1</v>
      </c>
      <c r="E56" s="681"/>
      <c r="F56" s="235">
        <f>D56*E56</f>
        <v>0</v>
      </c>
      <c r="Z56" s="243">
        <v>220</v>
      </c>
    </row>
    <row r="57" spans="1:26" ht="75">
      <c r="A57" s="237" t="s">
        <v>546</v>
      </c>
      <c r="B57" s="234" t="s">
        <v>699</v>
      </c>
    </row>
    <row r="58" spans="1:26">
      <c r="A58" s="267"/>
      <c r="B58" s="228"/>
      <c r="C58" s="258" t="s">
        <v>94</v>
      </c>
      <c r="D58" s="259">
        <v>1</v>
      </c>
      <c r="E58" s="683"/>
      <c r="F58" s="236">
        <f>D58*E58</f>
        <v>0</v>
      </c>
      <c r="Z58" s="260">
        <v>100</v>
      </c>
    </row>
    <row r="59" spans="1:26">
      <c r="A59" s="261"/>
      <c r="B59" s="262"/>
      <c r="C59" s="263"/>
      <c r="D59" s="264"/>
      <c r="E59" s="313"/>
      <c r="F59" s="265"/>
      <c r="Z59" s="266"/>
    </row>
    <row r="60" spans="1:26" s="269" customFormat="1" ht="28">
      <c r="A60" s="244" t="s">
        <v>521</v>
      </c>
      <c r="B60" s="245" t="s">
        <v>700</v>
      </c>
      <c r="C60" s="246"/>
      <c r="D60" s="242"/>
      <c r="E60" s="314"/>
      <c r="F60" s="268">
        <f>SUM(F47:F59)</f>
        <v>0</v>
      </c>
      <c r="G60" s="225"/>
      <c r="Z60" s="270"/>
    </row>
    <row r="61" spans="1:26" s="269" customFormat="1" ht="14">
      <c r="A61" s="244"/>
      <c r="B61" s="245"/>
      <c r="C61" s="246"/>
      <c r="D61" s="242"/>
      <c r="E61" s="314"/>
      <c r="F61" s="268"/>
      <c r="G61" s="225"/>
      <c r="Z61" s="270"/>
    </row>
    <row r="62" spans="1:26" ht="13">
      <c r="B62" s="241"/>
    </row>
    <row r="63" spans="1:26" ht="14">
      <c r="A63" s="244" t="s">
        <v>524</v>
      </c>
      <c r="B63" s="245" t="s">
        <v>701</v>
      </c>
      <c r="C63" s="246"/>
    </row>
    <row r="64" spans="1:26" ht="13">
      <c r="B64" s="241"/>
    </row>
    <row r="65" spans="1:26" s="256" customFormat="1" ht="87.5">
      <c r="A65" s="254" t="s">
        <v>490</v>
      </c>
      <c r="B65" s="247" t="s">
        <v>702</v>
      </c>
      <c r="C65" s="271"/>
      <c r="D65" s="271"/>
      <c r="E65" s="315"/>
      <c r="F65" s="273"/>
      <c r="G65" s="273"/>
      <c r="H65" s="274"/>
      <c r="Z65" s="275"/>
    </row>
    <row r="66" spans="1:26" s="280" customFormat="1">
      <c r="A66" s="276" t="s">
        <v>703</v>
      </c>
      <c r="B66" s="277" t="s">
        <v>704</v>
      </c>
      <c r="C66" s="278"/>
      <c r="D66" s="278"/>
      <c r="E66" s="279"/>
      <c r="G66" s="279"/>
      <c r="Z66" s="281"/>
    </row>
    <row r="67" spans="1:26" s="280" customFormat="1">
      <c r="A67" s="276" t="s">
        <v>703</v>
      </c>
      <c r="B67" s="277" t="s">
        <v>705</v>
      </c>
      <c r="C67" s="278"/>
      <c r="D67" s="278"/>
      <c r="E67" s="279"/>
      <c r="G67" s="279"/>
      <c r="Z67" s="281"/>
    </row>
    <row r="68" spans="1:26" s="280" customFormat="1">
      <c r="A68" s="276" t="s">
        <v>703</v>
      </c>
      <c r="B68" s="277" t="s">
        <v>706</v>
      </c>
      <c r="C68" s="278"/>
      <c r="D68" s="278"/>
      <c r="E68" s="279"/>
      <c r="G68" s="279"/>
      <c r="Z68" s="281"/>
    </row>
    <row r="69" spans="1:26" s="280" customFormat="1">
      <c r="A69" s="276" t="s">
        <v>703</v>
      </c>
      <c r="B69" s="277" t="s">
        <v>707</v>
      </c>
      <c r="C69" s="278"/>
      <c r="D69" s="278"/>
      <c r="E69" s="279"/>
      <c r="G69" s="279"/>
      <c r="Z69" s="281"/>
    </row>
    <row r="70" spans="1:26" s="256" customFormat="1">
      <c r="A70" s="254" t="s">
        <v>708</v>
      </c>
      <c r="B70" s="247"/>
      <c r="C70" s="271" t="s">
        <v>96</v>
      </c>
      <c r="D70" s="272">
        <v>1</v>
      </c>
      <c r="E70" s="684"/>
      <c r="F70" s="653">
        <f>D70*E70</f>
        <v>0</v>
      </c>
      <c r="H70" s="274"/>
      <c r="Z70" s="282">
        <v>1400</v>
      </c>
    </row>
    <row r="71" spans="1:26" s="256" customFormat="1" ht="50">
      <c r="A71" s="254" t="s">
        <v>515</v>
      </c>
      <c r="B71" s="224" t="s">
        <v>709</v>
      </c>
      <c r="C71" s="271"/>
      <c r="D71" s="272"/>
      <c r="E71" s="316"/>
      <c r="F71" s="653"/>
      <c r="H71" s="274"/>
      <c r="Z71" s="283"/>
    </row>
    <row r="72" spans="1:26" s="256" customFormat="1">
      <c r="A72" s="254" t="s">
        <v>708</v>
      </c>
      <c r="B72" s="247" t="s">
        <v>710</v>
      </c>
      <c r="C72" s="271" t="s">
        <v>96</v>
      </c>
      <c r="D72" s="272">
        <v>1</v>
      </c>
      <c r="E72" s="684"/>
      <c r="F72" s="653">
        <f t="shared" ref="F72:F73" si="1">D72*E72</f>
        <v>0</v>
      </c>
      <c r="H72" s="274"/>
      <c r="Z72" s="282">
        <v>370</v>
      </c>
    </row>
    <row r="73" spans="1:26" s="256" customFormat="1">
      <c r="A73" s="254" t="s">
        <v>708</v>
      </c>
      <c r="B73" s="247" t="s">
        <v>711</v>
      </c>
      <c r="C73" s="271" t="s">
        <v>96</v>
      </c>
      <c r="D73" s="272">
        <v>1</v>
      </c>
      <c r="E73" s="684"/>
      <c r="F73" s="653">
        <f t="shared" si="1"/>
        <v>0</v>
      </c>
      <c r="H73" s="274"/>
      <c r="Z73" s="282">
        <v>370</v>
      </c>
    </row>
    <row r="74" spans="1:26">
      <c r="A74" s="261"/>
      <c r="B74" s="262"/>
      <c r="C74" s="263"/>
      <c r="D74" s="264"/>
      <c r="E74" s="313"/>
      <c r="F74" s="265"/>
      <c r="Z74" s="266"/>
    </row>
    <row r="75" spans="1:26" ht="14">
      <c r="A75" s="244" t="s">
        <v>524</v>
      </c>
      <c r="B75" s="245" t="s">
        <v>712</v>
      </c>
      <c r="C75" s="246"/>
      <c r="F75" s="219">
        <f>SUM(F69:F74)</f>
        <v>0</v>
      </c>
    </row>
    <row r="76" spans="1:26" ht="14">
      <c r="A76" s="244"/>
      <c r="B76" s="245"/>
      <c r="C76" s="246"/>
      <c r="F76" s="219"/>
    </row>
    <row r="77" spans="1:26" ht="14">
      <c r="A77" s="244"/>
      <c r="B77" s="245"/>
      <c r="C77" s="246"/>
      <c r="F77" s="219"/>
    </row>
    <row r="78" spans="1:26" ht="14">
      <c r="A78" s="244"/>
      <c r="B78" s="245"/>
      <c r="C78" s="246"/>
      <c r="F78" s="219"/>
    </row>
    <row r="79" spans="1:26" ht="14">
      <c r="A79" s="244"/>
      <c r="B79" s="245"/>
      <c r="C79" s="246"/>
      <c r="F79" s="219"/>
    </row>
    <row r="80" spans="1:26" ht="14">
      <c r="A80" s="244"/>
      <c r="B80" s="245"/>
      <c r="C80" s="246"/>
      <c r="F80" s="219"/>
    </row>
    <row r="82" spans="1:26" ht="28">
      <c r="B82" s="245" t="s">
        <v>713</v>
      </c>
    </row>
    <row r="83" spans="1:26" ht="14">
      <c r="B83" s="245"/>
    </row>
    <row r="85" spans="1:26">
      <c r="A85" s="237" t="s">
        <v>490</v>
      </c>
      <c r="B85" s="284" t="s">
        <v>714</v>
      </c>
      <c r="D85" s="235"/>
      <c r="F85" s="235">
        <f>F20</f>
        <v>0</v>
      </c>
      <c r="G85" s="216" t="s">
        <v>475</v>
      </c>
    </row>
    <row r="86" spans="1:26">
      <c r="A86" s="237" t="s">
        <v>515</v>
      </c>
      <c r="B86" s="284" t="s">
        <v>715</v>
      </c>
      <c r="D86" s="285"/>
      <c r="F86" s="235">
        <f>F41</f>
        <v>0</v>
      </c>
      <c r="G86" s="216" t="s">
        <v>475</v>
      </c>
    </row>
    <row r="87" spans="1:26">
      <c r="A87" s="237" t="s">
        <v>521</v>
      </c>
      <c r="B87" s="284" t="s">
        <v>692</v>
      </c>
      <c r="D87" s="235"/>
      <c r="F87" s="235">
        <f>F60</f>
        <v>0</v>
      </c>
      <c r="G87" s="216" t="s">
        <v>475</v>
      </c>
    </row>
    <row r="88" spans="1:26" s="216" customFormat="1">
      <c r="A88" s="267" t="s">
        <v>524</v>
      </c>
      <c r="B88" s="286" t="s">
        <v>701</v>
      </c>
      <c r="C88" s="258"/>
      <c r="D88" s="236"/>
      <c r="E88" s="312"/>
      <c r="F88" s="236">
        <f>F75</f>
        <v>0</v>
      </c>
      <c r="G88" s="218" t="s">
        <v>475</v>
      </c>
      <c r="Z88" s="260"/>
    </row>
    <row r="89" spans="1:26" s="216" customFormat="1" ht="13" thickBot="1">
      <c r="A89" s="267"/>
      <c r="B89" s="286"/>
      <c r="C89" s="258"/>
      <c r="D89" s="236"/>
      <c r="E89" s="312"/>
      <c r="F89" s="236"/>
      <c r="G89" s="218"/>
      <c r="Z89" s="260"/>
    </row>
    <row r="90" spans="1:26" ht="14.5" thickTop="1">
      <c r="A90" s="287"/>
      <c r="B90" s="288" t="s">
        <v>716</v>
      </c>
      <c r="C90" s="289"/>
      <c r="D90" s="290"/>
      <c r="E90" s="317"/>
      <c r="F90" s="291">
        <f>SUM(F85:F89)</f>
        <v>0</v>
      </c>
      <c r="G90" s="292" t="s">
        <v>475</v>
      </c>
      <c r="Z90" s="293"/>
    </row>
  </sheetData>
  <sheetProtection password="CC9A" sheet="1" objects="1" scenarios="1"/>
  <mergeCells count="1">
    <mergeCell ref="B1:F2"/>
  </mergeCells>
  <pageMargins left="1.1023622047244095" right="0.74803149606299213" top="0.98425196850393704" bottom="0.98425196850393704" header="0.51181102362204722" footer="0.51181102362204722"/>
  <pageSetup paperSize="9" scale="76" orientation="portrait" r:id="rId1"/>
  <headerFooter alignWithMargins="0"/>
  <rowBreaks count="2" manualBreakCount="2">
    <brk id="43"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26</vt:i4>
      </vt:variant>
    </vt:vector>
  </HeadingPairs>
  <TitlesOfParts>
    <vt:vector size="32" baseType="lpstr">
      <vt:lpstr>rekapitulacija_SVE</vt:lpstr>
      <vt:lpstr>opci_uvjeti_GO</vt:lpstr>
      <vt:lpstr>troskovnik_GO</vt:lpstr>
      <vt:lpstr>STROJ SPECIFIKACIJA 3 KRILO</vt:lpstr>
      <vt:lpstr>KRILO 3 ELEKTROINSTALACIJE</vt:lpstr>
      <vt:lpstr>KRILO 3 ViK</vt:lpstr>
      <vt:lpstr>_1_pripremni</vt:lpstr>
      <vt:lpstr>_10_razno</vt:lpstr>
      <vt:lpstr>_4_zid</vt:lpstr>
      <vt:lpstr>_5_stol</vt:lpstr>
      <vt:lpstr>_7_pod</vt:lpstr>
      <vt:lpstr>_8_GK</vt:lpstr>
      <vt:lpstr>_9_licenje</vt:lpstr>
      <vt:lpstr>_GK</vt:lpstr>
      <vt:lpstr>_GK_0</vt:lpstr>
      <vt:lpstr>_licenje</vt:lpstr>
      <vt:lpstr>_licenje_0</vt:lpstr>
      <vt:lpstr>_pod</vt:lpstr>
      <vt:lpstr>_pod_0</vt:lpstr>
      <vt:lpstr>_pri_0</vt:lpstr>
      <vt:lpstr>_razno</vt:lpstr>
      <vt:lpstr>_razno_0</vt:lpstr>
      <vt:lpstr>_stol</vt:lpstr>
      <vt:lpstr>_stol_0</vt:lpstr>
      <vt:lpstr>'STROJ SPECIFIKACIJA 3 KRILO'!_Toc240260927</vt:lpstr>
      <vt:lpstr>'STROJ SPECIFIKACIJA 3 KRILO'!_Toc438021502</vt:lpstr>
      <vt:lpstr>_zid</vt:lpstr>
      <vt:lpstr>_zid_0</vt:lpstr>
      <vt:lpstr>'KRILO 3 ELEKTROINSTALACIJE'!Print_Area</vt:lpstr>
      <vt:lpstr>rekapitulacija_SVE!Print_Area</vt:lpstr>
      <vt:lpstr>troskovnik_GO!Print_Area</vt:lpstr>
      <vt:lpstr>'KRILO 3 ViK'!Print_Titles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jeren</dc:creator>
  <cp:lastModifiedBy>Danijela Osredečki</cp:lastModifiedBy>
  <cp:lastPrinted>2021-06-01T08:44:03Z</cp:lastPrinted>
  <dcterms:created xsi:type="dcterms:W3CDTF">2015-12-16T11:31:38Z</dcterms:created>
  <dcterms:modified xsi:type="dcterms:W3CDTF">2021-07-28T10:01:58Z</dcterms:modified>
</cp:coreProperties>
</file>